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20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/>
  <mc:AlternateContent xmlns:mc="http://schemas.openxmlformats.org/markup-compatibility/2006">
    <mc:Choice Requires="x15">
      <x15ac:absPath xmlns:x15ac="http://schemas.microsoft.com/office/spreadsheetml/2010/11/ac" url="D:\Олимпиада ИТ\Олимпиада-школы\Olimp_2020\Олимп реш\"/>
    </mc:Choice>
  </mc:AlternateContent>
  <xr:revisionPtr revIDLastSave="0" documentId="13_ncr:1_{28DFEAD8-A9FB-4726-87DB-1704592B1255}" xr6:coauthVersionLast="37" xr6:coauthVersionMax="45" xr10:uidLastSave="{00000000-0000-0000-0000-000000000000}"/>
  <bookViews>
    <workbookView xWindow="0" yWindow="0" windowWidth="20490" windowHeight="7545" activeTab="1" xr2:uid="{00000000-000D-0000-FFFF-FFFF00000000}"/>
  </bookViews>
  <sheets>
    <sheet name="biotope" sheetId="1" r:id="rId1"/>
    <sheet name="infopanel" sheetId="13" r:id="rId2"/>
    <sheet name="water" sheetId="3" r:id="rId3"/>
    <sheet name="fish" sheetId="2" r:id="rId4"/>
    <sheet name="fish1" sheetId="6" r:id="rId5"/>
    <sheet name="map" sheetId="7" r:id="rId6"/>
    <sheet name="t" sheetId="10" r:id="rId7"/>
    <sheet name="pH" sheetId="9" r:id="rId8"/>
    <sheet name="dH" sheetId="11" r:id="rId9"/>
  </sheets>
  <definedNames>
    <definedName name="akva">OFFSET(fish!$H$8,0,fish!$H$11,1,1)</definedName>
    <definedName name="firstfish">OFFSET(fish1!$C$2,fish!$I$6,0,1,1)</definedName>
    <definedName name="secondfish">OFFSET(fish1!$C$2,fish!$J$6,0,1,1)</definedName>
    <definedName name="trerdfish">OFFSET(fish1!$C$2,fish!$K$6,0,1,1)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" i="11" l="1"/>
  <c r="I5" i="11"/>
  <c r="I6" i="11"/>
  <c r="I7" i="11"/>
  <c r="I8" i="11"/>
  <c r="I9" i="11"/>
  <c r="I10" i="11"/>
  <c r="I11" i="11"/>
  <c r="I3" i="11"/>
  <c r="G5" i="11"/>
  <c r="G6" i="11"/>
  <c r="G7" i="11"/>
  <c r="G8" i="11"/>
  <c r="G9" i="11"/>
  <c r="G10" i="11"/>
  <c r="G11" i="11"/>
  <c r="G4" i="11"/>
  <c r="F3" i="3" l="1"/>
  <c r="F5" i="3" s="1"/>
  <c r="T9" i="7"/>
  <c r="G3" i="1"/>
  <c r="G4" i="1" s="1"/>
  <c r="H5" i="3" l="1"/>
  <c r="H3" i="2"/>
  <c r="G5" i="3"/>
  <c r="G5" i="1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10" i="7"/>
  <c r="R11" i="7"/>
  <c r="E12" i="11"/>
  <c r="F11" i="11"/>
  <c r="E11" i="11"/>
  <c r="H11" i="11" s="1"/>
  <c r="H10" i="11"/>
  <c r="F10" i="11"/>
  <c r="K10" i="11" s="1"/>
  <c r="E10" i="11"/>
  <c r="E9" i="11"/>
  <c r="F9" i="11" s="1"/>
  <c r="E8" i="11"/>
  <c r="H8" i="11" s="1"/>
  <c r="E7" i="11"/>
  <c r="H7" i="11" s="1"/>
  <c r="H6" i="11"/>
  <c r="E6" i="11"/>
  <c r="F6" i="11" s="1"/>
  <c r="K6" i="11" s="1"/>
  <c r="E5" i="11"/>
  <c r="F5" i="11" s="1"/>
  <c r="E4" i="11"/>
  <c r="H4" i="11" s="1"/>
  <c r="E3" i="11"/>
  <c r="H3" i="11" s="1"/>
  <c r="I3" i="2" l="1"/>
  <c r="J5" i="2" s="1" a="1"/>
  <c r="J5" i="2" s="1"/>
  <c r="J6" i="2" s="1"/>
  <c r="L5" i="3"/>
  <c r="C7" i="9" s="1"/>
  <c r="K5" i="3"/>
  <c r="C4" i="9" s="1"/>
  <c r="N5" i="3"/>
  <c r="E10" i="10" s="1"/>
  <c r="E11" i="10" s="1"/>
  <c r="M5" i="3"/>
  <c r="E5" i="10" s="1"/>
  <c r="E6" i="10" s="1"/>
  <c r="H5" i="11"/>
  <c r="F3" i="11"/>
  <c r="K3" i="11" s="1"/>
  <c r="H9" i="11"/>
  <c r="J9" i="11" s="1"/>
  <c r="M9" i="11" s="1"/>
  <c r="F7" i="11"/>
  <c r="H20" i="11" s="1"/>
  <c r="J5" i="3"/>
  <c r="D17" i="11" s="1"/>
  <c r="I5" i="3"/>
  <c r="D16" i="11" s="1"/>
  <c r="I23" i="11"/>
  <c r="J10" i="11"/>
  <c r="M10" i="11" s="1"/>
  <c r="L10" i="11"/>
  <c r="I17" i="11"/>
  <c r="L4" i="11"/>
  <c r="I24" i="11"/>
  <c r="J11" i="11"/>
  <c r="M11" i="11" s="1"/>
  <c r="L11" i="11"/>
  <c r="I20" i="11"/>
  <c r="L7" i="11"/>
  <c r="K5" i="11"/>
  <c r="H18" i="11"/>
  <c r="L8" i="11"/>
  <c r="I21" i="11"/>
  <c r="H24" i="11"/>
  <c r="K11" i="11"/>
  <c r="L9" i="11"/>
  <c r="I22" i="11"/>
  <c r="L3" i="11"/>
  <c r="I16" i="11"/>
  <c r="J3" i="11"/>
  <c r="M3" i="11" s="1"/>
  <c r="I18" i="11"/>
  <c r="J5" i="11"/>
  <c r="M5" i="11" s="1"/>
  <c r="L5" i="11"/>
  <c r="I19" i="11"/>
  <c r="J6" i="11"/>
  <c r="M6" i="11" s="1"/>
  <c r="L6" i="11"/>
  <c r="K9" i="11"/>
  <c r="H22" i="11"/>
  <c r="G3" i="11"/>
  <c r="H16" i="11" s="1"/>
  <c r="F4" i="11"/>
  <c r="F8" i="11"/>
  <c r="H19" i="11"/>
  <c r="H23" i="11"/>
  <c r="K5" i="2" l="1" a="1"/>
  <c r="K5" i="2" s="1"/>
  <c r="K6" i="2" s="1"/>
  <c r="I5" i="2" a="1"/>
  <c r="I5" i="2" s="1"/>
  <c r="I6" i="2" s="1"/>
  <c r="E17" i="11"/>
  <c r="M16" i="11" s="1"/>
  <c r="J4" i="11"/>
  <c r="M4" i="11" s="1"/>
  <c r="K7" i="11"/>
  <c r="J8" i="11"/>
  <c r="M8" i="11" s="1"/>
  <c r="J7" i="11"/>
  <c r="M7" i="11" s="1"/>
  <c r="E16" i="11"/>
  <c r="L16" i="11" s="1"/>
  <c r="K12" i="2" a="1"/>
  <c r="K12" i="2" s="1"/>
  <c r="K23" i="11"/>
  <c r="K19" i="11"/>
  <c r="K22" i="11"/>
  <c r="K24" i="11"/>
  <c r="K16" i="11"/>
  <c r="G18" i="11"/>
  <c r="F18" i="11"/>
  <c r="F19" i="11"/>
  <c r="G19" i="11"/>
  <c r="G22" i="11"/>
  <c r="F22" i="11"/>
  <c r="K20" i="11"/>
  <c r="K18" i="11"/>
  <c r="G20" i="11"/>
  <c r="F20" i="11"/>
  <c r="H21" i="11"/>
  <c r="K21" i="11" s="1"/>
  <c r="K8" i="11"/>
  <c r="G16" i="11"/>
  <c r="F16" i="11"/>
  <c r="G21" i="11"/>
  <c r="H17" i="11"/>
  <c r="K17" i="11" s="1"/>
  <c r="G24" i="11"/>
  <c r="F24" i="11"/>
  <c r="F23" i="11"/>
  <c r="G23" i="11"/>
  <c r="K4" i="11" l="1"/>
  <c r="P16" i="11"/>
  <c r="P17" i="11" s="1"/>
  <c r="F17" i="11"/>
  <c r="G17" i="11"/>
  <c r="F21" i="11"/>
  <c r="B7" i="9" l="1"/>
  <c r="J3" i="9" s="1"/>
  <c r="J5" i="9" s="1"/>
  <c r="B4" i="9"/>
  <c r="I3" i="9" s="1"/>
  <c r="I5" i="9" s="1"/>
  <c r="C2" i="9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<sst xmlns="http://schemas.openxmlformats.org/spreadsheetml/2006/main" count="311" uniqueCount="170">
  <si>
    <t>African River Rapids</t>
  </si>
  <si>
    <t>Африканські річкові пороги</t>
  </si>
  <si>
    <t>Central American Rocky Lake</t>
  </si>
  <si>
    <t>Центральноамериканське Скелясте озеро</t>
  </si>
  <si>
    <t>Індійська / Бірманська річка</t>
  </si>
  <si>
    <t>Мінімальний рекомендований об'єм (літри):</t>
  </si>
  <si>
    <t>Indian/Burmese River</t>
  </si>
  <si>
    <t>Озеро Малаві</t>
  </si>
  <si>
    <t>Lake Malawi</t>
  </si>
  <si>
    <t>Lake Tanganyika</t>
  </si>
  <si>
    <t>Озеро Танганьїка</t>
  </si>
  <si>
    <t>Річка Нова Гвінея</t>
  </si>
  <si>
    <t>New Guinea River</t>
  </si>
  <si>
    <t>Northern Australia Rainforest Creek</t>
  </si>
  <si>
    <t>Річка дощового лісу Північної Австралії</t>
  </si>
  <si>
    <t>Північний Мадагаскар</t>
  </si>
  <si>
    <t>Northern Madagascar</t>
  </si>
  <si>
    <t>Назва біотопу (англ.)</t>
  </si>
  <si>
    <t>Назва біотопу (укр.)</t>
  </si>
  <si>
    <t>код біотопу</t>
  </si>
  <si>
    <t>South American Blackwater Creek</t>
  </si>
  <si>
    <t>South American Blackwater Stream</t>
  </si>
  <si>
    <t>Південноамериканський потік Clearwater</t>
  </si>
  <si>
    <t>South American Clearwater Stream</t>
  </si>
  <si>
    <t>Південноамериканський потік Blackwater</t>
  </si>
  <si>
    <t>Південноамериканська ріка Blackwater</t>
  </si>
  <si>
    <t>South American Whitewater River</t>
  </si>
  <si>
    <t>Південноамериканська річка Whitewater</t>
  </si>
  <si>
    <t>Southeast Asian Blackwater Pool</t>
  </si>
  <si>
    <t>Blackwater басейн у Південно-Східній Азії</t>
  </si>
  <si>
    <t>Southeast Asian Mangrove Estuary</t>
  </si>
  <si>
    <t>Мангровий лиман Південно-Східної Азії</t>
  </si>
  <si>
    <t>Southeast Asian River</t>
  </si>
  <si>
    <t>Річка Південно-Східної Азії</t>
  </si>
  <si>
    <t>Southern African Swamp</t>
  </si>
  <si>
    <t>Південноафриканське болото</t>
  </si>
  <si>
    <t>Southern Thailand Forest Creek</t>
  </si>
  <si>
    <t>Лісова річка Південного Таїланду</t>
  </si>
  <si>
    <t>West or Central African River</t>
  </si>
  <si>
    <t>Західна або Центральноафриканська річка</t>
  </si>
  <si>
    <t>хімія води</t>
  </si>
  <si>
    <t>температура</t>
  </si>
  <si>
    <t>DH</t>
  </si>
  <si>
    <t>6-10</t>
  </si>
  <si>
    <t>PH</t>
  </si>
  <si>
    <t>24-27°C</t>
  </si>
  <si>
    <t>15-25</t>
  </si>
  <si>
    <t>6-12</t>
  </si>
  <si>
    <t>21-24°C</t>
  </si>
  <si>
    <t>23-28°C</t>
  </si>
  <si>
    <t xml:space="preserve">12-20 </t>
  </si>
  <si>
    <t>4 - 8</t>
  </si>
  <si>
    <t>10 - 12</t>
  </si>
  <si>
    <t>8-19</t>
  </si>
  <si>
    <t>7,0-8,0</t>
  </si>
  <si>
    <t xml:space="preserve">0-4 </t>
  </si>
  <si>
    <t>5,5-6,5</t>
  </si>
  <si>
    <t>4,5-6,5</t>
  </si>
  <si>
    <t>0-4</t>
  </si>
  <si>
    <t>6,9-7,3</t>
  </si>
  <si>
    <t>3-8</t>
  </si>
  <si>
    <t>6,8-7,1</t>
  </si>
  <si>
    <t>0 - 4</t>
  </si>
  <si>
    <t>10-20</t>
  </si>
  <si>
    <t>7,2-8,0</t>
  </si>
  <si>
    <t>6,0-6,5</t>
  </si>
  <si>
    <t>7,2-7,8</t>
  </si>
  <si>
    <t>0-12</t>
  </si>
  <si>
    <t>Eutropiellus</t>
  </si>
  <si>
    <t>Distichodus </t>
  </si>
  <si>
    <t>Loricarids </t>
  </si>
  <si>
    <t>Pimelodids </t>
  </si>
  <si>
    <t>Livebearers </t>
  </si>
  <si>
    <t>Danios</t>
  </si>
  <si>
    <t>rosy barbs</t>
  </si>
  <si>
    <t>glass catfish</t>
  </si>
  <si>
    <t>spiny eels</t>
  </si>
  <si>
    <t>cichlids</t>
  </si>
  <si>
    <t>Synodontis</t>
  </si>
  <si>
    <t>Afromastacembelus eels</t>
  </si>
  <si>
    <t>Tanganyika Rainbowfish</t>
  </si>
  <si>
    <t>Bedotia</t>
  </si>
  <si>
    <t>Freshwater gobies</t>
  </si>
  <si>
    <t>Arius catfish</t>
  </si>
  <si>
    <t>Rainbow fish</t>
  </si>
  <si>
    <t>Australian Arowana</t>
  </si>
  <si>
    <t>Bedotia Geayi</t>
  </si>
  <si>
    <t>Cichlids</t>
  </si>
  <si>
    <t>Killifish</t>
  </si>
  <si>
    <t>Corydoras</t>
  </si>
  <si>
    <t>angelfish</t>
  </si>
  <si>
    <t>Hatchet fish</t>
  </si>
  <si>
    <t>Apistogrammas</t>
  </si>
  <si>
    <t>Discus</t>
  </si>
  <si>
    <t>Angelfish </t>
  </si>
  <si>
    <t>Corydoras </t>
  </si>
  <si>
    <t>armoured catfish</t>
  </si>
  <si>
    <t>bristle nose ancistrus</t>
  </si>
  <si>
    <t>Acaras</t>
  </si>
  <si>
    <t>Tetras </t>
  </si>
  <si>
    <t>Paradise Fish</t>
  </si>
  <si>
    <t>Pearl Gourami</t>
  </si>
  <si>
    <t>Harlequin Rasboras</t>
  </si>
  <si>
    <t>mud skippers</t>
  </si>
  <si>
    <t>Archer fish</t>
  </si>
  <si>
    <t>Scats</t>
  </si>
  <si>
    <t>loaches</t>
  </si>
  <si>
    <t>Barbs</t>
  </si>
  <si>
    <t>African tetras</t>
  </si>
  <si>
    <t>barbs</t>
  </si>
  <si>
    <t>Loaches</t>
  </si>
  <si>
    <t>freshwater puffers</t>
  </si>
  <si>
    <t>African glass</t>
  </si>
  <si>
    <t>Zebra Haplochromis</t>
  </si>
  <si>
    <t>Fish</t>
  </si>
  <si>
    <t>индикатор</t>
  </si>
  <si>
    <t>градации</t>
  </si>
  <si>
    <t>макс</t>
  </si>
  <si>
    <t>rez</t>
  </si>
  <si>
    <t>sector</t>
  </si>
  <si>
    <t>t</t>
  </si>
  <si>
    <t>h</t>
  </si>
  <si>
    <t>жорсткість</t>
  </si>
  <si>
    <t>нижня</t>
  </si>
  <si>
    <t>м'яка</t>
  </si>
  <si>
    <t>0-4,5</t>
  </si>
  <si>
    <t>4,5-6,7</t>
  </si>
  <si>
    <t>6,7-8,4</t>
  </si>
  <si>
    <t>8,4-10,0</t>
  </si>
  <si>
    <t>10,0-11,2</t>
  </si>
  <si>
    <t>середня жорсткість</t>
  </si>
  <si>
    <t>11,2-16,8</t>
  </si>
  <si>
    <t>16,8-22,4</t>
  </si>
  <si>
    <t>жорстка</t>
  </si>
  <si>
    <t>22,4-25,2</t>
  </si>
  <si>
    <t>25,2-33,6</t>
  </si>
  <si>
    <t>дуже жорстка</t>
  </si>
  <si>
    <t>n</t>
  </si>
  <si>
    <t>x</t>
  </si>
  <si>
    <t>y</t>
  </si>
  <si>
    <t>yy</t>
  </si>
  <si>
    <t>25-27°C</t>
  </si>
  <si>
    <t>температура шкала</t>
  </si>
  <si>
    <t>up dh</t>
  </si>
  <si>
    <t>low dh</t>
  </si>
  <si>
    <t>low ph</t>
  </si>
  <si>
    <t>up ph</t>
  </si>
  <si>
    <t>low t</t>
  </si>
  <si>
    <t>up t</t>
  </si>
  <si>
    <t>7,0-7,5</t>
  </si>
  <si>
    <t>7,5-8,2</t>
  </si>
  <si>
    <t>7,8-8,6</t>
  </si>
  <si>
    <t>7,8-9,0</t>
  </si>
  <si>
    <t>24-28°C</t>
  </si>
  <si>
    <t>23-25°C</t>
  </si>
  <si>
    <t>27-30°C</t>
  </si>
  <si>
    <t>26-29°C</t>
  </si>
  <si>
    <t>27-29°C</t>
  </si>
  <si>
    <t>24 -28°C</t>
  </si>
  <si>
    <t>6,5-7,1</t>
  </si>
  <si>
    <t>24-29°C</t>
  </si>
  <si>
    <t>7,0-7,0</t>
  </si>
  <si>
    <t>2-8</t>
  </si>
  <si>
    <t>верхня</t>
  </si>
  <si>
    <t>мін</t>
  </si>
  <si>
    <t>5-12</t>
  </si>
  <si>
    <t>таблиця жорсткості води</t>
  </si>
  <si>
    <t>обєм води</t>
  </si>
  <si>
    <t>об'єм
порожньої
області</t>
  </si>
  <si>
    <t>код
біотопу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</si>
</sst>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8" x14ac:knownFonts="1">
    <font>
      <sz val="11"/>
      <color theme="1"/>
      <name val="Calibri"/>
      <family val="2"/>
      <scheme val="minor"/>
    </font>
    <font>
      <sz val="11"/>
      <color rgb="FF000000"/>
      <name val="Verdana"/>
      <family val="2"/>
      <charset val="204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  <charset val="204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9" fontId="4" fillId="0" borderId="0" applyFont="0" applyFill="0" applyBorder="0" applyAlignment="0" applyProtection="0"/>
  </cellStyleXfs>
  <cellXfs count="41">
    <xf numFmtId="0" fontId="0" fillId="0" borderId="0" xfId="0"/>
    <xf numFmtId="0" fontId="0" fillId="0" borderId="0" xfId="0" applyAlignment="1">
      <alignment horizontal="left" vertical="center" wrapText="1" indent="1"/>
    </xf>
    <xf numFmtId="0" fontId="1" fillId="0" borderId="0" xfId="0" applyFont="1" applyAlignment="1">
      <alignment horizontal="left" vertical="center" wrapText="1" indent="1"/>
    </xf>
    <xf numFmtId="0" fontId="0" fillId="0" borderId="0" xfId="0" applyAlignment="1">
      <alignment wrapText="1"/>
    </xf>
    <xf numFmtId="0" fontId="0" fillId="0" borderId="0" xfId="0" applyFill="1"/>
    <xf numFmtId="0" fontId="0" fillId="0" borderId="0" xfId="0" applyFill="1" applyAlignment="1">
      <alignment wrapText="1"/>
    </xf>
    <xf numFmtId="0" fontId="0" fillId="0" borderId="0" xfId="0" applyFill="1" applyAlignment="1"/>
    <xf numFmtId="0" fontId="2" fillId="0" borderId="0" xfId="1"/>
    <xf numFmtId="0" fontId="0" fillId="0" borderId="0" xfId="0" quotePrefix="1"/>
    <xf numFmtId="0" fontId="0" fillId="0" borderId="0" xfId="0" applyAlignment="1">
      <alignment horizontal="left"/>
    </xf>
    <xf numFmtId="2" fontId="0" fillId="0" borderId="0" xfId="0" applyNumberFormat="1"/>
    <xf numFmtId="10" fontId="0" fillId="0" borderId="0" xfId="2" applyNumberFormat="1" applyFont="1" applyAlignment="1">
      <alignment horizontal="left"/>
    </xf>
    <xf numFmtId="10" fontId="0" fillId="0" borderId="0" xfId="2" applyNumberFormat="1" applyFont="1"/>
    <xf numFmtId="164" fontId="0" fillId="0" borderId="0" xfId="2" applyNumberFormat="1" applyFont="1"/>
    <xf numFmtId="0" fontId="0" fillId="0" borderId="1" xfId="0" applyBorder="1"/>
    <xf numFmtId="0" fontId="0" fillId="2" borderId="0" xfId="0" applyFill="1"/>
    <xf numFmtId="0" fontId="6" fillId="2" borderId="3" xfId="0" applyFont="1" applyFill="1" applyBorder="1" applyAlignment="1">
      <alignment wrapText="1"/>
    </xf>
    <xf numFmtId="0" fontId="6" fillId="2" borderId="2" xfId="0" applyFont="1" applyFill="1" applyBorder="1" applyAlignment="1">
      <alignment wrapText="1"/>
    </xf>
    <xf numFmtId="0" fontId="6" fillId="2" borderId="4" xfId="0" applyFont="1" applyFill="1" applyBorder="1"/>
    <xf numFmtId="0" fontId="0" fillId="3" borderId="0" xfId="0" applyFill="1"/>
    <xf numFmtId="0" fontId="0" fillId="3" borderId="0" xfId="0" applyFill="1" applyAlignment="1">
      <alignment horizontal="left"/>
    </xf>
    <xf numFmtId="2" fontId="0" fillId="3" borderId="0" xfId="0" applyNumberFormat="1" applyFill="1"/>
    <xf numFmtId="0" fontId="0" fillId="4" borderId="0" xfId="0" applyFill="1"/>
    <xf numFmtId="0" fontId="0" fillId="4" borderId="0" xfId="0" applyFill="1" applyAlignment="1">
      <alignment wrapText="1"/>
    </xf>
    <xf numFmtId="0" fontId="0" fillId="4" borderId="0" xfId="0" applyFill="1" applyAlignment="1">
      <alignment horizontal="center" vertical="center"/>
    </xf>
    <xf numFmtId="0" fontId="0" fillId="0" borderId="1" xfId="0" applyNumberFormat="1" applyBorder="1"/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 wrapText="1"/>
    </xf>
    <xf numFmtId="10" fontId="0" fillId="0" borderId="0" xfId="2" applyNumberFormat="1" applyFont="1" applyFill="1" applyAlignment="1">
      <alignment horizontal="left"/>
    </xf>
    <xf numFmtId="2" fontId="0" fillId="0" borderId="0" xfId="0" applyNumberFormat="1" applyFill="1"/>
    <xf numFmtId="10" fontId="0" fillId="0" borderId="0" xfId="2" applyNumberFormat="1" applyFont="1" applyFill="1"/>
    <xf numFmtId="0" fontId="5" fillId="0" borderId="0" xfId="0" applyFont="1" applyFill="1" applyBorder="1" applyAlignment="1">
      <alignment vertical="center" wrapText="1"/>
    </xf>
    <xf numFmtId="0" fontId="0" fillId="0" borderId="0" xfId="0" applyFill="1" applyBorder="1"/>
    <xf numFmtId="16" fontId="0" fillId="0" borderId="0" xfId="0" applyNumberFormat="1" applyFill="1" applyBorder="1"/>
    <xf numFmtId="0" fontId="0" fillId="0" borderId="1" xfId="0" applyBorder="1" applyAlignment="1">
      <alignment wrapText="1"/>
    </xf>
    <xf numFmtId="0" fontId="6" fillId="0" borderId="0" xfId="0" applyFont="1"/>
    <xf numFmtId="0" fontId="6" fillId="3" borderId="0" xfId="0" applyFont="1" applyFill="1"/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0" xfId="0" applyBorder="1"/>
  </cellXfs>
  <cellStyles count="3">
    <cellStyle name="Відсотковий" xfId="2" builtinId="5"/>
    <cellStyle name="Гіперпосилання" xfId="1" builtinId="8"/>
    <cellStyle name="Звичайний" xfId="0" builtinId="0"/>
  </cellStyles>
  <dxfs count="0"/>
  <tableStyles count="0" defaultTableStyle="TableStyleMedium2" defaultPivotStyle="PivotStyleLight16"/>
  <colors>
    <mruColors>
      <color rgb="FFF52328"/>
      <color rgb="FFE95D60"/>
      <color rgb="FFF08E90"/>
      <color rgb="FFEF8E90"/>
      <color rgb="FFFA696B"/>
      <color rgb="FFF8696B"/>
      <color rgb="FF000066"/>
      <color rgb="FF005AA6"/>
      <color rgb="FFC0C7F2"/>
      <color rgb="FF93A7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Мінімальний рекомендований об'єм (літри):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uk-U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246555820617721"/>
          <c:y val="0.14374187312512274"/>
          <c:w val="0.82785703925217491"/>
          <c:h val="0.66471097527632983"/>
        </c:manualLayout>
      </c:layout>
      <c:bar3DChart>
        <c:barDir val="col"/>
        <c:grouping val="stacked"/>
        <c:varyColors val="0"/>
        <c:ser>
          <c:idx val="0"/>
          <c:order val="0"/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  <a:sp3d/>
          </c:spPr>
          <c:invertIfNegative val="0"/>
          <c:val>
            <c:numRef>
              <c:f>biotope!$G$4</c:f>
              <c:numCache>
                <c:formatCode>General</c:formatCode>
                <c:ptCount val="1"/>
                <c:pt idx="0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F-4FF4-8145-0AFBAAEE67F0}"/>
            </c:ext>
          </c:extLst>
        </c:ser>
        <c:ser>
          <c:idx val="1"/>
          <c:order val="1"/>
          <c:spPr>
            <a:noFill/>
            <a:ln>
              <a:solidFill>
                <a:schemeClr val="accent5">
                  <a:lumMod val="60000"/>
                  <a:lumOff val="40000"/>
                </a:schemeClr>
              </a:solidFill>
            </a:ln>
            <a:effectLst/>
            <a:sp3d>
              <a:contourClr>
                <a:schemeClr val="accent5">
                  <a:lumMod val="60000"/>
                  <a:lumOff val="40000"/>
                </a:schemeClr>
              </a:contourClr>
            </a:sp3d>
          </c:spPr>
          <c:invertIfNegative val="0"/>
          <c:val>
            <c:numRef>
              <c:f>biotope!$G$5</c:f>
              <c:numCache>
                <c:formatCode>General</c:formatCode>
                <c:ptCount val="1"/>
                <c:pt idx="0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1F-4FF4-8145-0AFBAAEE6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"/>
        <c:gapDepth val="12"/>
        <c:shape val="box"/>
        <c:axId val="1357384240"/>
        <c:axId val="1460254144"/>
        <c:axId val="0"/>
      </c:bar3DChart>
      <c:catAx>
        <c:axId val="1357384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0254144"/>
        <c:crosses val="autoZero"/>
        <c:auto val="1"/>
        <c:lblAlgn val="ctr"/>
        <c:lblOffset val="100"/>
        <c:noMultiLvlLbl val="0"/>
      </c:catAx>
      <c:valAx>
        <c:axId val="1460254144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135738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338409229458564E-2"/>
          <c:y val="0.12350352112676057"/>
          <c:w val="0.94336065134715308"/>
          <c:h val="0.82309780599608151"/>
        </c:manualLayout>
      </c:layout>
      <c:scatterChart>
        <c:scatterStyle val="lineMarker"/>
        <c:varyColors val="0"/>
        <c:ser>
          <c:idx val="0"/>
          <c:order val="0"/>
          <c:tx>
            <c:strRef>
              <c:f>map!$Q$9</c:f>
              <c:strCache>
                <c:ptCount val="1"/>
                <c:pt idx="0">
                  <c:v>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7"/>
            <c:spPr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9525">
                <a:solidFill>
                  <a:schemeClr val="accent5">
                    <a:lumMod val="60000"/>
                    <a:lumOff val="40000"/>
                    <a:alpha val="4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7178457498202087E-2"/>
                  <c:y val="1.470493362576367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5DFF587-B6A0-42E0-AEAD-6EE0CAA579C2}" type="CELLRANGE">
                      <a:rPr lang="en-US"/>
                      <a:pPr>
                        <a:defRPr/>
                      </a:pPr>
                      <a:t>[ДІАПАЗОН КЛІТИНОК]</a:t>
                    </a:fld>
                    <a:endParaRPr lang="uk-UA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uk-UA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1.7128719687209793E-2"/>
                      <c:h val="3.4945167012919449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49D-4D59-BFD8-5301AF612842}"/>
                </c:ext>
              </c:extLst>
            </c:dLbl>
            <c:dLbl>
              <c:idx val="1"/>
              <c:layout>
                <c:manualLayout>
                  <c:x val="-2.7178490443796565E-2"/>
                  <c:y val="-1.445186869246978E-3"/>
                </c:manualLayout>
              </c:layout>
              <c:tx>
                <c:rich>
                  <a:bodyPr/>
                  <a:lstStyle/>
                  <a:p>
                    <a:fld id="{C3B27966-702A-4965-A6E0-BE53E8962EED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49D-4D59-BFD8-5301AF612842}"/>
                </c:ext>
              </c:extLst>
            </c:dLbl>
            <c:dLbl>
              <c:idx val="2"/>
              <c:layout>
                <c:manualLayout>
                  <c:x val="-2.8798185941043202E-2"/>
                  <c:y val="-4.3794591697165156E-3"/>
                </c:manualLayout>
              </c:layout>
              <c:tx>
                <c:rich>
                  <a:bodyPr/>
                  <a:lstStyle/>
                  <a:p>
                    <a:fld id="{25E1D3CF-02C1-4711-8313-A03F42CC914F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9D-4D59-BFD8-5301AF612842}"/>
                </c:ext>
              </c:extLst>
            </c:dLbl>
            <c:dLbl>
              <c:idx val="3"/>
              <c:layout>
                <c:manualLayout>
                  <c:x val="-2.7178490443796565E-2"/>
                  <c:y val="-1.445186869246978E-3"/>
                </c:manualLayout>
              </c:layout>
              <c:tx>
                <c:rich>
                  <a:bodyPr/>
                  <a:lstStyle/>
                  <a:p>
                    <a:fld id="{ED30368B-799F-4987-BC0D-BCED4A77CC07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49D-4D59-BFD8-5301AF612842}"/>
                </c:ext>
              </c:extLst>
            </c:dLbl>
            <c:dLbl>
              <c:idx val="4"/>
              <c:layout>
                <c:manualLayout>
                  <c:x val="-3.04178814382896E-2"/>
                  <c:y val="-4.3794591697165694E-3"/>
                </c:manualLayout>
              </c:layout>
              <c:tx>
                <c:rich>
                  <a:bodyPr/>
                  <a:lstStyle/>
                  <a:p>
                    <a:fld id="{DA717BAA-B7D7-4CDB-BA3F-F9F7C9296ADF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49D-4D59-BFD8-5301AF612842}"/>
                </c:ext>
              </c:extLst>
            </c:dLbl>
            <c:dLbl>
              <c:idx val="5"/>
              <c:layout>
                <c:manualLayout>
                  <c:x val="-2.8798185941043084E-2"/>
                  <c:y val="-1.445186869246978E-3"/>
                </c:manualLayout>
              </c:layout>
              <c:tx>
                <c:rich>
                  <a:bodyPr/>
                  <a:lstStyle/>
                  <a:p>
                    <a:fld id="{F91E0CB8-3B09-478B-8BB0-77E5ED8E6102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249D-4D59-BFD8-5301AF612842}"/>
                </c:ext>
              </c:extLst>
            </c:dLbl>
            <c:dLbl>
              <c:idx val="6"/>
              <c:layout>
                <c:manualLayout>
                  <c:x val="-2.7178490443796565E-2"/>
                  <c:y val="-4.3794591697164618E-3"/>
                </c:manualLayout>
              </c:layout>
              <c:tx>
                <c:rich>
                  <a:bodyPr/>
                  <a:lstStyle/>
                  <a:p>
                    <a:fld id="{22E328A6-79F5-4610-BD49-71A555DBA95D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249D-4D59-BFD8-5301AF612842}"/>
                </c:ext>
              </c:extLst>
            </c:dLbl>
            <c:dLbl>
              <c:idx val="7"/>
              <c:layout>
                <c:manualLayout>
                  <c:x val="-2.7178490443796565E-2"/>
                  <c:y val="-1.4451868692470855E-3"/>
                </c:manualLayout>
              </c:layout>
              <c:tx>
                <c:rich>
                  <a:bodyPr/>
                  <a:lstStyle/>
                  <a:p>
                    <a:fld id="{0FA6324E-7553-4520-A3B9-491AA8C7C6E8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249D-4D59-BFD8-5301AF612842}"/>
                </c:ext>
              </c:extLst>
            </c:dLbl>
            <c:dLbl>
              <c:idx val="8"/>
              <c:layout>
                <c:manualLayout>
                  <c:x val="-2.7178490443796565E-2"/>
                  <c:y val="-4.3794591697164081E-3"/>
                </c:manualLayout>
              </c:layout>
              <c:tx>
                <c:rich>
                  <a:bodyPr/>
                  <a:lstStyle/>
                  <a:p>
                    <a:fld id="{F41AAF59-1F23-42B1-B5C5-B89DBB4C383D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49D-4D59-BFD8-5301AF612842}"/>
                </c:ext>
              </c:extLst>
            </c:dLbl>
            <c:dLbl>
              <c:idx val="9"/>
              <c:layout>
                <c:manualLayout>
                  <c:x val="-3.0871396177518686E-2"/>
                  <c:y val="1.4890854312225056E-3"/>
                </c:manualLayout>
              </c:layout>
              <c:tx>
                <c:rich>
                  <a:bodyPr/>
                  <a:lstStyle/>
                  <a:p>
                    <a:fld id="{18A8DF36-1777-4A90-99EE-751B1D023F24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249D-4D59-BFD8-5301AF612842}"/>
                </c:ext>
              </c:extLst>
            </c:dLbl>
            <c:dLbl>
              <c:idx val="10"/>
              <c:layout>
                <c:manualLayout>
                  <c:x val="-3.2491091674765146E-2"/>
                  <c:y val="-1.4451868692470855E-3"/>
                </c:manualLayout>
              </c:layout>
              <c:tx>
                <c:rich>
                  <a:bodyPr/>
                  <a:lstStyle/>
                  <a:p>
                    <a:fld id="{D6B8FD21-F48F-4CC1-A8A9-D35C102E3F56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49D-4D59-BFD8-5301AF612842}"/>
                </c:ext>
              </c:extLst>
            </c:dLbl>
            <c:dLbl>
              <c:idx val="11"/>
              <c:layout>
                <c:manualLayout>
                  <c:x val="-3.0871396177518627E-2"/>
                  <c:y val="-1.445186869246978E-3"/>
                </c:manualLayout>
              </c:layout>
              <c:tx>
                <c:rich>
                  <a:bodyPr/>
                  <a:lstStyle/>
                  <a:p>
                    <a:fld id="{29EE5255-5C88-436B-93F0-19051132B90A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49D-4D59-BFD8-5301AF612842}"/>
                </c:ext>
              </c:extLst>
            </c:dLbl>
            <c:dLbl>
              <c:idx val="12"/>
              <c:layout>
                <c:manualLayout>
                  <c:x val="-3.0871396177518627E-2"/>
                  <c:y val="4.4233577316918817E-3"/>
                </c:manualLayout>
              </c:layout>
              <c:tx>
                <c:rich>
                  <a:bodyPr/>
                  <a:lstStyle/>
                  <a:p>
                    <a:fld id="{342F3360-7A9B-4913-B2D1-C521DA7D14E9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49D-4D59-BFD8-5301AF612842}"/>
                </c:ext>
              </c:extLst>
            </c:dLbl>
            <c:dLbl>
              <c:idx val="13"/>
              <c:layout>
                <c:manualLayout>
                  <c:x val="-3.2491091674765264E-2"/>
                  <c:y val="4.4233577316919893E-3"/>
                </c:manualLayout>
              </c:layout>
              <c:tx>
                <c:rich>
                  <a:bodyPr/>
                  <a:lstStyle/>
                  <a:p>
                    <a:fld id="{D115A9D6-32F6-481C-BD6D-4C2B69467B14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249D-4D59-BFD8-5301AF612842}"/>
                </c:ext>
              </c:extLst>
            </c:dLbl>
            <c:dLbl>
              <c:idx val="14"/>
              <c:layout>
                <c:manualLayout>
                  <c:x val="-3.0871396177518745E-2"/>
                  <c:y val="1.4890854312223981E-3"/>
                </c:manualLayout>
              </c:layout>
              <c:tx>
                <c:rich>
                  <a:bodyPr/>
                  <a:lstStyle/>
                  <a:p>
                    <a:fld id="{C1986B34-D3CD-488F-8686-4BF7DF183972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49D-4D59-BFD8-5301AF612842}"/>
                </c:ext>
              </c:extLst>
            </c:dLbl>
            <c:dLbl>
              <c:idx val="15"/>
              <c:layout>
                <c:manualLayout>
                  <c:x val="-3.0871396177518627E-2"/>
                  <c:y val="-1.445186869246978E-3"/>
                </c:manualLayout>
              </c:layout>
              <c:tx>
                <c:rich>
                  <a:bodyPr/>
                  <a:lstStyle/>
                  <a:p>
                    <a:fld id="{D116880B-F71E-4C9D-91A2-A9E811E560C8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49D-4D59-BFD8-5301AF612842}"/>
                </c:ext>
              </c:extLst>
            </c:dLbl>
            <c:dLbl>
              <c:idx val="16"/>
              <c:layout>
                <c:manualLayout>
                  <c:x val="-3.2491091674765146E-2"/>
                  <c:y val="-1.445186869246978E-3"/>
                </c:manualLayout>
              </c:layout>
              <c:tx>
                <c:rich>
                  <a:bodyPr/>
                  <a:lstStyle/>
                  <a:p>
                    <a:fld id="{515BDA80-18CC-4BD7-B186-E855B5732C65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249D-4D59-BFD8-5301AF612842}"/>
                </c:ext>
              </c:extLst>
            </c:dLbl>
            <c:dLbl>
              <c:idx val="17"/>
              <c:layout>
                <c:manualLayout>
                  <c:x val="-3.0871396177518686E-2"/>
                  <c:y val="1.4890854312225056E-3"/>
                </c:manualLayout>
              </c:layout>
              <c:tx>
                <c:rich>
                  <a:bodyPr/>
                  <a:lstStyle/>
                  <a:p>
                    <a:fld id="{3F5ED3ED-124D-4FC7-B6BF-6DCF703FA8C6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249D-4D59-BFD8-5301AF6128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map!$P$10:$P$27</c:f>
              <c:numCache>
                <c:formatCode>General</c:formatCode>
                <c:ptCount val="18"/>
                <c:pt idx="0">
                  <c:v>9.6999999999999993</c:v>
                </c:pt>
                <c:pt idx="1">
                  <c:v>4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16.899999999999999</c:v>
                </c:pt>
                <c:pt idx="6">
                  <c:v>17</c:v>
                </c:pt>
                <c:pt idx="7">
                  <c:v>11.5</c:v>
                </c:pt>
                <c:pt idx="8">
                  <c:v>4</c:v>
                </c:pt>
                <c:pt idx="9">
                  <c:v>5.6</c:v>
                </c:pt>
                <c:pt idx="10">
                  <c:v>6</c:v>
                </c:pt>
                <c:pt idx="11">
                  <c:v>5.0999999999999996</c:v>
                </c:pt>
                <c:pt idx="12">
                  <c:v>15.1</c:v>
                </c:pt>
                <c:pt idx="13">
                  <c:v>14.9</c:v>
                </c:pt>
                <c:pt idx="14">
                  <c:v>14.8</c:v>
                </c:pt>
                <c:pt idx="15">
                  <c:v>10.1</c:v>
                </c:pt>
                <c:pt idx="16">
                  <c:v>14.3</c:v>
                </c:pt>
                <c:pt idx="17">
                  <c:v>8.1</c:v>
                </c:pt>
              </c:numCache>
            </c:numRef>
          </c:xVal>
          <c:yVal>
            <c:numRef>
              <c:f>map!$Q$10:$Q$27</c:f>
              <c:numCache>
                <c:formatCode>General</c:formatCode>
                <c:ptCount val="18"/>
                <c:pt idx="0">
                  <c:v>2.7</c:v>
                </c:pt>
                <c:pt idx="1">
                  <c:v>3.5</c:v>
                </c:pt>
                <c:pt idx="2">
                  <c:v>4.3</c:v>
                </c:pt>
                <c:pt idx="3">
                  <c:v>2</c:v>
                </c:pt>
                <c:pt idx="4">
                  <c:v>2.5</c:v>
                </c:pt>
                <c:pt idx="5">
                  <c:v>2.2999999999999998</c:v>
                </c:pt>
                <c:pt idx="6">
                  <c:v>1.5</c:v>
                </c:pt>
                <c:pt idx="7">
                  <c:v>1.9000000000000004</c:v>
                </c:pt>
                <c:pt idx="8">
                  <c:v>4.5999999999999996</c:v>
                </c:pt>
                <c:pt idx="9">
                  <c:v>1.0999999999999996</c:v>
                </c:pt>
                <c:pt idx="10">
                  <c:v>2.8</c:v>
                </c:pt>
                <c:pt idx="11">
                  <c:v>3.3</c:v>
                </c:pt>
                <c:pt idx="12">
                  <c:v>3.9000000000000004</c:v>
                </c:pt>
                <c:pt idx="13">
                  <c:v>3.2</c:v>
                </c:pt>
                <c:pt idx="14">
                  <c:v>2.5</c:v>
                </c:pt>
                <c:pt idx="15">
                  <c:v>1.4000000000000004</c:v>
                </c:pt>
                <c:pt idx="16">
                  <c:v>3.8</c:v>
                </c:pt>
                <c:pt idx="17">
                  <c:v>3.5999999999999996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map!$O$10:$O$27</c15:f>
                <c15:dlblRangeCache>
                  <c:ptCount val="18"/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49D-4D59-BFD8-5301AF612842}"/>
            </c:ext>
          </c:extLst>
        </c:ser>
        <c:ser>
          <c:idx val="1"/>
          <c:order val="1"/>
          <c:tx>
            <c:strRef>
              <c:f>map!$R$9</c:f>
              <c:strCache>
                <c:ptCount val="1"/>
                <c:pt idx="0">
                  <c:v>yy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rgbClr val="FF0000">
                  <a:alpha val="63000"/>
                </a:srgbClr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map!$P$10:$P$27</c:f>
              <c:numCache>
                <c:formatCode>General</c:formatCode>
                <c:ptCount val="18"/>
                <c:pt idx="0">
                  <c:v>9.6999999999999993</c:v>
                </c:pt>
                <c:pt idx="1">
                  <c:v>4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16.899999999999999</c:v>
                </c:pt>
                <c:pt idx="6">
                  <c:v>17</c:v>
                </c:pt>
                <c:pt idx="7">
                  <c:v>11.5</c:v>
                </c:pt>
                <c:pt idx="8">
                  <c:v>4</c:v>
                </c:pt>
                <c:pt idx="9">
                  <c:v>5.6</c:v>
                </c:pt>
                <c:pt idx="10">
                  <c:v>6</c:v>
                </c:pt>
                <c:pt idx="11">
                  <c:v>5.0999999999999996</c:v>
                </c:pt>
                <c:pt idx="12">
                  <c:v>15.1</c:v>
                </c:pt>
                <c:pt idx="13">
                  <c:v>14.9</c:v>
                </c:pt>
                <c:pt idx="14">
                  <c:v>14.8</c:v>
                </c:pt>
                <c:pt idx="15">
                  <c:v>10.1</c:v>
                </c:pt>
                <c:pt idx="16">
                  <c:v>14.3</c:v>
                </c:pt>
                <c:pt idx="17">
                  <c:v>8.1</c:v>
                </c:pt>
              </c:numCache>
            </c:numRef>
          </c:xVal>
          <c:yVal>
            <c:numRef>
              <c:f>map!$R$10:$R$27</c:f>
              <c:numCache>
                <c:formatCode>General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3.8</c:v>
                </c:pt>
                <c:pt idx="17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249D-4D59-BFD8-5301AF612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4633712"/>
        <c:axId val="1136563200"/>
      </c:scatterChart>
      <c:valAx>
        <c:axId val="7046337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36563200"/>
        <c:crosses val="autoZero"/>
        <c:crossBetween val="midCat"/>
      </c:valAx>
      <c:valAx>
        <c:axId val="1136563200"/>
        <c:scaling>
          <c:orientation val="minMax"/>
          <c:max val="8"/>
        </c:scaling>
        <c:delete val="1"/>
        <c:axPos val="l"/>
        <c:numFmt formatCode="General" sourceLinked="1"/>
        <c:majorTickMark val="none"/>
        <c:minorTickMark val="none"/>
        <c:tickLblPos val="nextTo"/>
        <c:crossAx val="704633712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uk-UA" sz="1200" b="0"/>
              <a:t>температура води </a:t>
            </a:r>
            <a:r>
              <a:rPr lang="en-US" sz="1200" b="0"/>
              <a:t>°C</a:t>
            </a:r>
            <a:r>
              <a:rPr lang="uk-UA" sz="1200" b="0"/>
              <a:t>  </a:t>
            </a:r>
            <a:endParaRPr lang="en-US" sz="1200" b="0"/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t!$C$3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A8AC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09-4EC3-9793-316528689D72}"/>
              </c:ext>
            </c:extLst>
          </c:dPt>
          <c:dPt>
            <c:idx val="1"/>
            <c:invertIfNegative val="0"/>
            <c:bubble3D val="0"/>
            <c:spPr>
              <a:solidFill>
                <a:srgbClr val="7EA3D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B09-4EC3-9793-316528689D7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B09-4EC3-9793-316528689D7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09-4EC3-9793-316528689D72}"/>
              </c:ext>
            </c:extLst>
          </c:dPt>
          <c:dPt>
            <c:idx val="4"/>
            <c:invertIfNegative val="0"/>
            <c:bubble3D val="0"/>
            <c:spPr>
              <a:solidFill>
                <a:srgbClr val="EAEFF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09-4EC3-9793-316528689D72}"/>
              </c:ext>
            </c:extLst>
          </c:dPt>
          <c:dPt>
            <c:idx val="5"/>
            <c:invertIfNegative val="0"/>
            <c:bubble3D val="0"/>
            <c:spPr>
              <a:solidFill>
                <a:srgbClr val="FCECE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B09-4EC3-9793-316528689D72}"/>
              </c:ext>
            </c:extLst>
          </c:dPt>
          <c:dPt>
            <c:idx val="6"/>
            <c:invertIfNegative val="0"/>
            <c:bubble3D val="0"/>
            <c:spPr>
              <a:solidFill>
                <a:srgbClr val="FBCC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B09-4EC3-9793-316528689D72}"/>
              </c:ext>
            </c:extLst>
          </c:dPt>
          <c:dPt>
            <c:idx val="7"/>
            <c:invertIfNegative val="0"/>
            <c:bubble3D val="0"/>
            <c:spPr>
              <a:solidFill>
                <a:srgbClr val="FAABA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B09-4EC3-9793-316528689D72}"/>
              </c:ext>
            </c:extLst>
          </c:dPt>
          <c:dPt>
            <c:idx val="8"/>
            <c:invertIfNegative val="0"/>
            <c:bubble3D val="0"/>
            <c:spPr>
              <a:solidFill>
                <a:srgbClr val="F98A8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B09-4EC3-9793-316528689D72}"/>
              </c:ext>
            </c:extLst>
          </c:dPt>
          <c:dPt>
            <c:idx val="9"/>
            <c:invertIfNegative val="0"/>
            <c:bubble3D val="0"/>
            <c:spPr>
              <a:solidFill>
                <a:srgbClr val="F8696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B09-4EC3-9793-316528689D72}"/>
              </c:ext>
            </c:extLst>
          </c:dPt>
          <c:dPt>
            <c:idx val="10"/>
            <c:invertIfNegative val="0"/>
            <c:bubble3D val="0"/>
            <c:spPr>
              <a:solidFill>
                <a:srgbClr val="E95D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689C-45B0-9C96-3C8655FF2A77}"/>
              </c:ext>
            </c:extLst>
          </c:dPt>
          <c:dPt>
            <c:idx val="11"/>
            <c:invertIfNegative val="0"/>
            <c:bubble3D val="0"/>
            <c:spPr>
              <a:solidFill>
                <a:srgbClr val="F5232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89C-45B0-9C96-3C8655FF2A77}"/>
              </c:ext>
            </c:extLst>
          </c:dPt>
          <c:cat>
            <c:numRef>
              <c:f>(t!$B$4:$B$15,t!$E$10:$E$11)</c:f>
              <c:numCache>
                <c:formatCode>General</c:formatCode>
                <c:ptCount val="14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</c:numCache>
            </c:numRef>
          </c:cat>
          <c:val>
            <c:numRef>
              <c:f>t!$C$4:$C$15</c:f>
              <c:numCache>
                <c:formatCode>General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B09-4EC3-9793-316528689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42978008"/>
        <c:axId val="342973304"/>
      </c:barChart>
      <c:scatterChart>
        <c:scatterStyle val="lineMarker"/>
        <c:varyColors val="1"/>
        <c:ser>
          <c:idx val="1"/>
          <c:order val="1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t!$E$5:$E$11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5">
                  <c:v>29</c:v>
                </c:pt>
                <c:pt idx="6">
                  <c:v>29</c:v>
                </c:pt>
              </c:numCache>
            </c:numRef>
          </c:xVal>
          <c:yVal>
            <c:numRef>
              <c:f>t!$F$5:$F$11</c:f>
              <c:numCache>
                <c:formatCode>General</c:formatCode>
                <c:ptCount val="7"/>
                <c:pt idx="0">
                  <c:v>0</c:v>
                </c:pt>
                <c:pt idx="1">
                  <c:v>11</c:v>
                </c:pt>
                <c:pt idx="5">
                  <c:v>0</c:v>
                </c:pt>
                <c:pt idx="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0B09-4EC3-9793-316528689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78008"/>
        <c:axId val="342973304"/>
      </c:scatterChart>
      <c:dateAx>
        <c:axId val="342978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342973304"/>
        <c:crosses val="autoZero"/>
        <c:auto val="0"/>
        <c:lblOffset val="100"/>
        <c:baseTimeUnit val="days"/>
      </c:dateAx>
      <c:valAx>
        <c:axId val="342973304"/>
        <c:scaling>
          <c:orientation val="minMax"/>
          <c:max val="12"/>
          <c:min val="0"/>
        </c:scaling>
        <c:delete val="1"/>
        <c:axPos val="l"/>
        <c:numFmt formatCode="General" sourceLinked="1"/>
        <c:majorTickMark val="none"/>
        <c:minorTickMark val="none"/>
        <c:tickLblPos val="nextTo"/>
        <c:crossAx val="3429780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uk-UA" sz="1200" b="1" i="0">
                <a:effectLst/>
              </a:rPr>
              <a:t>pH</a:t>
            </a:r>
          </a:p>
        </c:rich>
      </c:tx>
      <c:layout>
        <c:manualLayout>
          <c:xMode val="edge"/>
          <c:yMode val="edge"/>
          <c:x val="0.47148712903754714"/>
          <c:y val="0.483791712045533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uk-UA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C031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3F-4D17-A291-93139063CF3E}"/>
              </c:ext>
            </c:extLst>
          </c:dPt>
          <c:dPt>
            <c:idx val="1"/>
            <c:bubble3D val="0"/>
            <c:spPr>
              <a:solidFill>
                <a:srgbClr val="FD850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3F-4D17-A291-93139063CF3E}"/>
              </c:ext>
            </c:extLst>
          </c:dPt>
          <c:dPt>
            <c:idx val="2"/>
            <c:bubble3D val="0"/>
            <c:spPr>
              <a:solidFill>
                <a:srgbClr val="FDE27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33F-4D17-A291-93139063CF3E}"/>
              </c:ext>
            </c:extLst>
          </c:dPt>
          <c:dPt>
            <c:idx val="3"/>
            <c:bubble3D val="0"/>
            <c:spPr>
              <a:solidFill>
                <a:srgbClr val="FCEB7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33F-4D17-A291-93139063CF3E}"/>
              </c:ext>
            </c:extLst>
          </c:dPt>
          <c:dPt>
            <c:idx val="4"/>
            <c:bubble3D val="0"/>
            <c:spPr>
              <a:solidFill>
                <a:srgbClr val="E1F07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33F-4D17-A291-93139063CF3E}"/>
              </c:ext>
            </c:extLst>
          </c:dPt>
          <c:dPt>
            <c:idx val="5"/>
            <c:bubble3D val="0"/>
            <c:spPr>
              <a:solidFill>
                <a:srgbClr val="A1F57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33F-4D17-A291-93139063CF3E}"/>
              </c:ext>
            </c:extLst>
          </c:dPt>
          <c:dPt>
            <c:idx val="6"/>
            <c:bubble3D val="0"/>
            <c:spPr>
              <a:solidFill>
                <a:srgbClr val="90FA8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33F-4D17-A291-93139063CF3E}"/>
              </c:ext>
            </c:extLst>
          </c:dPt>
          <c:dPt>
            <c:idx val="7"/>
            <c:bubble3D val="0"/>
            <c:spPr>
              <a:solidFill>
                <a:srgbClr val="76FB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33F-4D17-A291-93139063CF3E}"/>
              </c:ext>
            </c:extLst>
          </c:dPt>
          <c:dPt>
            <c:idx val="8"/>
            <c:bubble3D val="0"/>
            <c:spPr>
              <a:solidFill>
                <a:srgbClr val="72FAD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33F-4D17-A291-93139063CF3E}"/>
              </c:ext>
            </c:extLst>
          </c:dPt>
          <c:dPt>
            <c:idx val="9"/>
            <c:bubble3D val="0"/>
            <c:spPr>
              <a:solidFill>
                <a:srgbClr val="76F8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33F-4D17-A291-93139063CF3E}"/>
              </c:ext>
            </c:extLst>
          </c:dPt>
          <c:dPt>
            <c:idx val="10"/>
            <c:bubble3D val="0"/>
            <c:spPr>
              <a:solidFill>
                <a:srgbClr val="30D5F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33F-4D17-A291-93139063CF3E}"/>
              </c:ext>
            </c:extLst>
          </c:dPt>
          <c:dPt>
            <c:idx val="11"/>
            <c:bubble3D val="0"/>
            <c:spPr>
              <a:solidFill>
                <a:srgbClr val="04A7E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33F-4D17-A291-93139063CF3E}"/>
              </c:ext>
            </c:extLst>
          </c:dPt>
          <c:dPt>
            <c:idx val="12"/>
            <c:bubble3D val="0"/>
            <c:spPr>
              <a:solidFill>
                <a:srgbClr val="054BA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33F-4D17-A291-93139063CF3E}"/>
              </c:ext>
            </c:extLst>
          </c:dPt>
          <c:dPt>
            <c:idx val="13"/>
            <c:bubble3D val="0"/>
            <c:spPr>
              <a:solidFill>
                <a:srgbClr val="0736A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33F-4D17-A291-93139063CF3E}"/>
              </c:ext>
            </c:extLst>
          </c:dPt>
          <c:dPt>
            <c:idx val="14"/>
            <c:bubble3D val="0"/>
            <c:spPr>
              <a:solidFill>
                <a:srgbClr val="08268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333F-4D17-A291-93139063CF3E}"/>
              </c:ext>
            </c:extLst>
          </c:dPt>
          <c:dPt>
            <c:idx val="1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333F-4D17-A291-93139063CF3E}"/>
              </c:ext>
            </c:extLst>
          </c:dPt>
          <c:dLbls>
            <c:delete val="1"/>
          </c:dLbls>
          <c:val>
            <c:numRef>
              <c:f>pH!$H$3:$H$18</c:f>
              <c:numCache>
                <c:formatCode>General</c:formatCode>
                <c:ptCount val="16"/>
                <c:pt idx="0">
                  <c:v>6.666666666666667</c:v>
                </c:pt>
                <c:pt idx="1">
                  <c:v>6.666666666666667</c:v>
                </c:pt>
                <c:pt idx="2">
                  <c:v>6.666666666666667</c:v>
                </c:pt>
                <c:pt idx="3">
                  <c:v>6.666666666666667</c:v>
                </c:pt>
                <c:pt idx="4">
                  <c:v>6.666666666666667</c:v>
                </c:pt>
                <c:pt idx="5">
                  <c:v>6.666666666666667</c:v>
                </c:pt>
                <c:pt idx="6">
                  <c:v>6.666666666666667</c:v>
                </c:pt>
                <c:pt idx="7">
                  <c:v>6.666666666666667</c:v>
                </c:pt>
                <c:pt idx="8">
                  <c:v>6.666666666666667</c:v>
                </c:pt>
                <c:pt idx="9">
                  <c:v>6.666666666666667</c:v>
                </c:pt>
                <c:pt idx="10">
                  <c:v>6.666666666666667</c:v>
                </c:pt>
                <c:pt idx="11">
                  <c:v>6.666666666666667</c:v>
                </c:pt>
                <c:pt idx="12">
                  <c:v>6.666666666666667</c:v>
                </c:pt>
                <c:pt idx="13">
                  <c:v>6.666666666666667</c:v>
                </c:pt>
                <c:pt idx="14">
                  <c:v>6.666666666666667</c:v>
                </c:pt>
                <c:pt idx="1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33F-4D17-A291-93139063CF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70"/>
        <c:holeSize val="75"/>
      </c:doughnutChart>
      <c:pieChart>
        <c:varyColors val="1"/>
        <c:ser>
          <c:idx val="2"/>
          <c:order val="2"/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333F-4D17-A291-93139063CF3E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333F-4D17-A291-93139063CF3E}"/>
              </c:ext>
            </c:extLst>
          </c:dPt>
          <c:dPt>
            <c:idx val="2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333F-4D17-A291-93139063CF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333F-4D17-A291-93139063CF3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333F-4D17-A291-93139063CF3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333F-4D17-A291-93139063CF3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333F-4D17-A291-93139063CF3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333F-4D17-A291-93139063CF3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333F-4D17-A291-93139063CF3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333F-4D17-A291-93139063CF3E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333F-4D17-A291-93139063CF3E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333F-4D17-A291-93139063CF3E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333F-4D17-A291-93139063CF3E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333F-4D17-A291-93139063CF3E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E-333F-4D17-A291-93139063CF3E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0-333F-4D17-A291-93139063CF3E}"/>
              </c:ext>
            </c:extLst>
          </c:dPt>
          <c:dLbls>
            <c:delete val="1"/>
          </c:dLbls>
          <c:val>
            <c:numRef>
              <c:f>pH!$J$3:$J$18</c:f>
              <c:numCache>
                <c:formatCode>General</c:formatCode>
                <c:ptCount val="16"/>
                <c:pt idx="0">
                  <c:v>46.666666666666664</c:v>
                </c:pt>
                <c:pt idx="1">
                  <c:v>1.5</c:v>
                </c:pt>
                <c:pt idx="2">
                  <c:v>151.83333333333334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1-333F-4D17-A291-93139063CF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70"/>
      </c:pie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3-333F-4D17-A291-93139063CF3E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5-333F-4D17-A291-93139063CF3E}"/>
              </c:ext>
            </c:extLst>
          </c:dPt>
          <c:dPt>
            <c:idx val="2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7-333F-4D17-A291-93139063CF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9-333F-4D17-A291-93139063CF3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B-333F-4D17-A291-93139063CF3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D-333F-4D17-A291-93139063CF3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F-333F-4D17-A291-93139063CF3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1-333F-4D17-A291-93139063CF3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3-333F-4D17-A291-93139063CF3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5-333F-4D17-A291-93139063CF3E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7-333F-4D17-A291-93139063CF3E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9-333F-4D17-A291-93139063CF3E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B-333F-4D17-A291-93139063CF3E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D-333F-4D17-A291-93139063CF3E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F-333F-4D17-A291-93139063CF3E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1-333F-4D17-A291-93139063CF3E}"/>
              </c:ext>
            </c:extLst>
          </c:dPt>
          <c:dLbls>
            <c:delete val="1"/>
          </c:dLbls>
          <c:val>
            <c:numRef>
              <c:f>pH!$I$3:$I$18</c:f>
              <c:numCache>
                <c:formatCode>General</c:formatCode>
                <c:ptCount val="16"/>
                <c:pt idx="0">
                  <c:v>46.666666666666664</c:v>
                </c:pt>
                <c:pt idx="1">
                  <c:v>1.5</c:v>
                </c:pt>
                <c:pt idx="2">
                  <c:v>151.83333333333334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2-333F-4D17-A291-93139063CF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 b="0" i="0" baseline="0">
                <a:effectLst/>
              </a:rPr>
              <a:t>показник жорсткості води </a:t>
            </a:r>
            <a:r>
              <a:rPr lang="en-US" sz="1200" b="0" i="0" baseline="0">
                <a:effectLst/>
              </a:rPr>
              <a:t>dH</a:t>
            </a:r>
            <a:endParaRPr lang="ru-UA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uk-UA"/>
        </a:p>
      </c:txPr>
    </c:title>
    <c:autoTitleDeleted val="0"/>
    <c:plotArea>
      <c:layout>
        <c:manualLayout>
          <c:layoutTarget val="inner"/>
          <c:xMode val="edge"/>
          <c:yMode val="edge"/>
          <c:x val="4.7722222222222221E-2"/>
          <c:y val="0.19432888597258677"/>
          <c:w val="0.86411111111111116"/>
          <c:h val="0.69827172645086033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89CEEF"/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6C7122D-9BFF-4D23-8602-C32FCAB97C22}" type="CELLRANGE">
                      <a:rPr lang="en-US" baseline="0"/>
                      <a:pPr/>
                      <a:t>[ДІАПАЗОН КЛІТИНОК]</a:t>
                    </a:fld>
                    <a:r>
                      <a:rPr lang="en-US" baseline="0"/>
                      <a:t>; </a:t>
                    </a:r>
                    <a:fld id="{3D8C9054-C9DD-41D6-A1D9-6E7B935DBD9F}" type="VALUE">
                      <a:rPr lang="en-US" baseline="0"/>
                      <a:pPr/>
                      <a:t>[ЗНАЧЕННЯ]</a:t>
                    </a:fld>
                    <a:endParaRPr lang="en-US" baseline="0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60DE-4201-9E28-86D80EEE3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dH!$G$14:$G$15</c:f>
              <c:numCache>
                <c:formatCode>General</c:formatCode>
                <c:ptCount val="2"/>
                <c:pt idx="1">
                  <c:v>0</c:v>
                </c:pt>
              </c:numCache>
            </c:numRef>
          </c:cat>
          <c:val>
            <c:numRef>
              <c:f>dH!$G$16</c:f>
              <c:numCache>
                <c:formatCode>0.00%</c:formatCode>
                <c:ptCount val="1"/>
                <c:pt idx="0">
                  <c:v>0.13392857142857142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dH!$C$3:$C$11</c15:f>
                <c15:dlblRangeCache>
                  <c:ptCount val="9"/>
                  <c:pt idx="0">
                    <c:v>0-4,5</c:v>
                  </c:pt>
                  <c:pt idx="1">
                    <c:v>4,5-6,7</c:v>
                  </c:pt>
                  <c:pt idx="2">
                    <c:v>6,7-8,4</c:v>
                  </c:pt>
                  <c:pt idx="3">
                    <c:v>8,4-10,0</c:v>
                  </c:pt>
                  <c:pt idx="4">
                    <c:v>10,0-11,2</c:v>
                  </c:pt>
                  <c:pt idx="5">
                    <c:v>11,2-16,8</c:v>
                  </c:pt>
                  <c:pt idx="6">
                    <c:v>16,8-22,4</c:v>
                  </c:pt>
                  <c:pt idx="7">
                    <c:v>22,4-25,2</c:v>
                  </c:pt>
                  <c:pt idx="8">
                    <c:v>25,2-33,6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60DE-4201-9E28-86D80EEE35DF}"/>
            </c:ext>
          </c:extLst>
        </c:ser>
        <c:ser>
          <c:idx val="1"/>
          <c:order val="1"/>
          <c:spPr>
            <a:solidFill>
              <a:srgbClr val="89CEEF"/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C02B110-3F16-4AEF-95E7-C6DEB28543AA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60DE-4201-9E28-86D80EEE3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dH!$G$14:$G$15</c:f>
              <c:numCache>
                <c:formatCode>General</c:formatCode>
                <c:ptCount val="2"/>
                <c:pt idx="1">
                  <c:v>0</c:v>
                </c:pt>
              </c:numCache>
            </c:numRef>
          </c:cat>
          <c:val>
            <c:numRef>
              <c:f>dH!$G$17</c:f>
              <c:numCache>
                <c:formatCode>0.00%</c:formatCode>
                <c:ptCount val="1"/>
                <c:pt idx="0">
                  <c:v>6.5476190476190479E-2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dH!$C$4</c15:f>
                <c15:dlblRangeCache>
                  <c:ptCount val="1"/>
                  <c:pt idx="0">
                    <c:v>4,5-6,7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60DE-4201-9E28-86D80EEE35DF}"/>
            </c:ext>
          </c:extLst>
        </c:ser>
        <c:ser>
          <c:idx val="2"/>
          <c:order val="2"/>
          <c:spPr>
            <a:solidFill>
              <a:srgbClr val="89CEEF"/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A6B5949-7205-41E9-8B93-B267419EBFE8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60DE-4201-9E28-86D80EEE3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dH!$G$14:$G$15</c:f>
              <c:numCache>
                <c:formatCode>General</c:formatCode>
                <c:ptCount val="2"/>
                <c:pt idx="1">
                  <c:v>0</c:v>
                </c:pt>
              </c:numCache>
            </c:numRef>
          </c:cat>
          <c:val>
            <c:numRef>
              <c:f>dH!$G$18</c:f>
              <c:numCache>
                <c:formatCode>0.00%</c:formatCode>
                <c:ptCount val="1"/>
                <c:pt idx="0">
                  <c:v>5.0595238095238096E-2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dH!$C$5</c15:f>
                <c15:dlblRangeCache>
                  <c:ptCount val="1"/>
                  <c:pt idx="0">
                    <c:v>6,7-8,4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60DE-4201-9E28-86D80EEE35DF}"/>
            </c:ext>
          </c:extLst>
        </c:ser>
        <c:ser>
          <c:idx val="3"/>
          <c:order val="3"/>
          <c:spPr>
            <a:solidFill>
              <a:srgbClr val="89CEEF"/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C7433A1-2B4D-4E68-888A-ECEFB46F9339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60DE-4201-9E28-86D80EEE3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dH!$G$14:$G$15</c:f>
              <c:numCache>
                <c:formatCode>General</c:formatCode>
                <c:ptCount val="2"/>
                <c:pt idx="1">
                  <c:v>0</c:v>
                </c:pt>
              </c:numCache>
            </c:numRef>
          </c:cat>
          <c:val>
            <c:numRef>
              <c:f>dH!$G$19</c:f>
              <c:numCache>
                <c:formatCode>0.00%</c:formatCode>
                <c:ptCount val="1"/>
                <c:pt idx="0">
                  <c:v>4.7619047619047609E-2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dH!$C$6</c15:f>
                <c15:dlblRangeCache>
                  <c:ptCount val="1"/>
                  <c:pt idx="0">
                    <c:v>8,4-10,0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60DE-4201-9E28-86D80EEE35DF}"/>
            </c:ext>
          </c:extLst>
        </c:ser>
        <c:ser>
          <c:idx val="4"/>
          <c:order val="4"/>
          <c:spPr>
            <a:solidFill>
              <a:srgbClr val="89CEEF"/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BAF66BC-0A71-4AC2-B995-A1E29755D3AF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60DE-4201-9E28-86D80EEE3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dH!$G$14:$G$15</c:f>
              <c:numCache>
                <c:formatCode>General</c:formatCode>
                <c:ptCount val="2"/>
                <c:pt idx="1">
                  <c:v>0</c:v>
                </c:pt>
              </c:numCache>
            </c:numRef>
          </c:cat>
          <c:val>
            <c:numRef>
              <c:f>dH!$G$20</c:f>
              <c:numCache>
                <c:formatCode>0.00%</c:formatCode>
                <c:ptCount val="1"/>
                <c:pt idx="0">
                  <c:v>3.5714285714285691E-2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dH!$C$7</c15:f>
                <c15:dlblRangeCache>
                  <c:ptCount val="1"/>
                  <c:pt idx="0">
                    <c:v>10,0-11,2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60DE-4201-9E28-86D80EEE35DF}"/>
            </c:ext>
          </c:extLst>
        </c:ser>
        <c:ser>
          <c:idx val="5"/>
          <c:order val="5"/>
          <c:spPr>
            <a:solidFill>
              <a:srgbClr val="93A7C2"/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3E2A277-FBE5-45C6-924F-1BFA4F8F46E9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60DE-4201-9E28-86D80EEE3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dH!$G$14:$G$15</c:f>
              <c:numCache>
                <c:formatCode>General</c:formatCode>
                <c:ptCount val="2"/>
                <c:pt idx="1">
                  <c:v>0</c:v>
                </c:pt>
              </c:numCache>
            </c:numRef>
          </c:cat>
          <c:val>
            <c:numRef>
              <c:f>dH!$G$21</c:f>
              <c:numCache>
                <c:formatCode>0.00%</c:formatCode>
                <c:ptCount val="1"/>
                <c:pt idx="0">
                  <c:v>0.16666666666666671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dH!$C$8</c15:f>
                <c15:dlblRangeCache>
                  <c:ptCount val="1"/>
                  <c:pt idx="0">
                    <c:v>11,2-16,8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60DE-4201-9E28-86D80EEE35DF}"/>
            </c:ext>
          </c:extLst>
        </c:ser>
        <c:ser>
          <c:idx val="6"/>
          <c:order val="6"/>
          <c:spPr>
            <a:solidFill>
              <a:srgbClr val="93A7C2"/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3A7C2"/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0DE-4201-9E28-86D80EEE35D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C3C742B3-27CB-4D2F-AD19-FAD5AF472B71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60DE-4201-9E28-86D80EEE3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dH!$G$14:$G$15</c:f>
              <c:numCache>
                <c:formatCode>General</c:formatCode>
                <c:ptCount val="2"/>
                <c:pt idx="1">
                  <c:v>0</c:v>
                </c:pt>
              </c:numCache>
            </c:numRef>
          </c:cat>
          <c:val>
            <c:numRef>
              <c:f>dH!$G$22</c:f>
              <c:numCache>
                <c:formatCode>0.00%</c:formatCode>
                <c:ptCount val="1"/>
                <c:pt idx="0">
                  <c:v>0.1666666666666666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dH!$C$9</c15:f>
                <c15:dlblRangeCache>
                  <c:ptCount val="1"/>
                  <c:pt idx="0">
                    <c:v>16,8-22,4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60DE-4201-9E28-86D80EEE35DF}"/>
            </c:ext>
          </c:extLst>
        </c:ser>
        <c:ser>
          <c:idx val="7"/>
          <c:order val="7"/>
          <c:spPr>
            <a:solidFill>
              <a:srgbClr val="005AA6"/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4982147-50FC-40A2-B19A-29724A463A3B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60DE-4201-9E28-86D80EEE3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dH!$G$14:$G$15</c:f>
              <c:numCache>
                <c:formatCode>General</c:formatCode>
                <c:ptCount val="2"/>
                <c:pt idx="1">
                  <c:v>0</c:v>
                </c:pt>
              </c:numCache>
            </c:numRef>
          </c:cat>
          <c:val>
            <c:numRef>
              <c:f>dH!$G$23</c:f>
              <c:numCache>
                <c:formatCode>0.00%</c:formatCode>
                <c:ptCount val="1"/>
                <c:pt idx="0">
                  <c:v>8.3333333333333356E-2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dH!$C$10</c15:f>
                <c15:dlblRangeCache>
                  <c:ptCount val="1"/>
                  <c:pt idx="0">
                    <c:v>22,4-25,2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60DE-4201-9E28-86D80EEE35DF}"/>
            </c:ext>
          </c:extLst>
        </c:ser>
        <c:ser>
          <c:idx val="8"/>
          <c:order val="8"/>
          <c:spPr>
            <a:solidFill>
              <a:srgbClr val="005AA6"/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385D94C-6455-47F7-8144-63FB9AC39FEC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60DE-4201-9E28-86D80EEE3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dH!$G$14:$G$15</c:f>
              <c:numCache>
                <c:formatCode>General</c:formatCode>
                <c:ptCount val="2"/>
                <c:pt idx="1">
                  <c:v>0</c:v>
                </c:pt>
              </c:numCache>
            </c:numRef>
          </c:cat>
          <c:val>
            <c:numRef>
              <c:f>dH!$G$24</c:f>
              <c:numCache>
                <c:formatCode>0.00%</c:formatCode>
                <c:ptCount val="1"/>
                <c:pt idx="0">
                  <c:v>0.25000000000000006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dH!$C$11</c15:f>
                <c15:dlblRangeCache>
                  <c:ptCount val="1"/>
                  <c:pt idx="0">
                    <c:v>25,2-33,6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60DE-4201-9E28-86D80EEE35D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143536816"/>
        <c:axId val="1136583168"/>
      </c:barChart>
      <c:catAx>
        <c:axId val="11435368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136583168"/>
        <c:crosses val="autoZero"/>
        <c:auto val="1"/>
        <c:lblAlgn val="ctr"/>
        <c:lblOffset val="100"/>
        <c:noMultiLvlLbl val="0"/>
      </c:catAx>
      <c:valAx>
        <c:axId val="1136583168"/>
        <c:scaling>
          <c:orientation val="minMax"/>
          <c:max val="1"/>
        </c:scaling>
        <c:delete val="1"/>
        <c:axPos val="b"/>
        <c:numFmt formatCode="0.00%" sourceLinked="1"/>
        <c:majorTickMark val="none"/>
        <c:minorTickMark val="none"/>
        <c:tickLblPos val="nextTo"/>
        <c:crossAx val="114353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246757958452237E-2"/>
          <c:y val="4.5017989803265868E-3"/>
          <c:w val="0.90270100087940397"/>
          <c:h val="0.81458205388735638"/>
        </c:manualLayout>
      </c:layout>
      <c:barChart>
        <c:barDir val="bar"/>
        <c:grouping val="stacked"/>
        <c:varyColors val="0"/>
        <c:ser>
          <c:idx val="9"/>
          <c:order val="9"/>
          <c:spPr>
            <a:noFill/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632-4A79-BD55-1A96EB578145}"/>
              </c:ext>
            </c:extLst>
          </c:dPt>
          <c:dLbls>
            <c:delete val="1"/>
          </c:dLbls>
          <c:val>
            <c:numRef>
              <c:f>dH!$L$16</c:f>
              <c:numCache>
                <c:formatCode>0.0%</c:formatCode>
                <c:ptCount val="1"/>
                <c:pt idx="0">
                  <c:v>0.29261904761904761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2AF-46FB-A182-FACADA16B38F}"/>
            </c:ext>
          </c:extLst>
        </c:ser>
        <c:ser>
          <c:idx val="10"/>
          <c:order val="10"/>
          <c:spPr>
            <a:solidFill>
              <a:schemeClr val="tx1"/>
            </a:solidFill>
            <a:ln w="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6812776151564287E-2"/>
                  <c:y val="0.26188104732522743"/>
                </c:manualLayout>
              </c:layout>
              <c:tx>
                <c:rich>
                  <a:bodyPr/>
                  <a:lstStyle/>
                  <a:p>
                    <a:fld id="{B9C42BBB-FFDD-421D-B2D4-5D1E5EA64D04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62AF-46FB-A182-FACADA16B3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dH!$L$17</c:f>
              <c:numCache>
                <c:formatCode>0.0%</c:formatCode>
                <c:ptCount val="1"/>
                <c:pt idx="0">
                  <c:v>5.0000000000000001E-3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dH!$D$16</c15:f>
                <c15:dlblRangeCache>
                  <c:ptCount val="1"/>
                  <c:pt idx="0">
                    <c:v>10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62AF-46FB-A182-FACADA16B3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630446960"/>
        <c:axId val="43711316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uk-UA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dH!$G$16</c15:sqref>
                        </c15:formulaRef>
                      </c:ext>
                    </c:extLst>
                    <c:numCache>
                      <c:formatCode>0.00%</c:formatCode>
                      <c:ptCount val="1"/>
                      <c:pt idx="0">
                        <c:v>0.13392857142857142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2AF-46FB-A182-FACADA16B38F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uk-UA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dH!$G$17</c15:sqref>
                        </c15:formulaRef>
                      </c:ext>
                    </c:extLst>
                    <c:numCache>
                      <c:formatCode>0.00%</c:formatCode>
                      <c:ptCount val="1"/>
                      <c:pt idx="0">
                        <c:v>6.5476190476190479E-2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62AF-46FB-A182-FACADA16B38F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uk-UA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dH!$G$18</c15:sqref>
                        </c15:formulaRef>
                      </c:ext>
                    </c:extLst>
                    <c:numCache>
                      <c:formatCode>0.00%</c:formatCode>
                      <c:ptCount val="1"/>
                      <c:pt idx="0">
                        <c:v>5.0595238095238096E-2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62AF-46FB-A182-FACADA16B38F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uk-UA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dH!$G$19</c15:sqref>
                        </c15:formulaRef>
                      </c:ext>
                    </c:extLst>
                    <c:numCache>
                      <c:formatCode>0.00%</c:formatCode>
                      <c:ptCount val="1"/>
                      <c:pt idx="0">
                        <c:v>4.7619047619047609E-2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2AF-46FB-A182-FACADA16B38F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uk-UA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dH!$G$20</c15:sqref>
                        </c15:formulaRef>
                      </c:ext>
                    </c:extLst>
                    <c:numCache>
                      <c:formatCode>0.00%</c:formatCode>
                      <c:ptCount val="1"/>
                      <c:pt idx="0">
                        <c:v>3.5714285714285691E-2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2AF-46FB-A182-FACADA16B38F}"/>
                  </c:ext>
                </c:extLst>
              </c15:ser>
            </c15:filteredBarSeries>
            <c15:filteredBarSeries>
              <c15:ser>
                <c:idx val="5"/>
                <c:order val="5"/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uk-UA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dH!$G$21</c15:sqref>
                        </c15:formulaRef>
                      </c:ext>
                    </c:extLst>
                    <c:numCache>
                      <c:formatCode>0.00%</c:formatCode>
                      <c:ptCount val="1"/>
                      <c:pt idx="0">
                        <c:v>0.16666666666666671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2AF-46FB-A182-FACADA16B38F}"/>
                  </c:ext>
                </c:extLst>
              </c15:ser>
            </c15:filteredBarSeries>
            <c15:filteredBarSeries>
              <c15:ser>
                <c:idx val="6"/>
                <c:order val="6"/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uk-UA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dH!$G$22</c15:sqref>
                        </c15:formulaRef>
                      </c:ext>
                    </c:extLst>
                    <c:numCache>
                      <c:formatCode>0.00%</c:formatCode>
                      <c:ptCount val="1"/>
                      <c:pt idx="0">
                        <c:v>0.1666666666666666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2AF-46FB-A182-FACADA16B38F}"/>
                  </c:ext>
                </c:extLst>
              </c15:ser>
            </c15:filteredBarSeries>
            <c15:filteredBarSeries>
              <c15:ser>
                <c:idx val="7"/>
                <c:order val="7"/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uk-UA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dH!$G$23</c15:sqref>
                        </c15:formulaRef>
                      </c:ext>
                    </c:extLst>
                    <c:numCache>
                      <c:formatCode>0.00%</c:formatCode>
                      <c:ptCount val="1"/>
                      <c:pt idx="0">
                        <c:v>8.3333333333333356E-2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2AF-46FB-A182-FACADA16B38F}"/>
                  </c:ext>
                </c:extLst>
              </c15:ser>
            </c15:filteredBarSeries>
            <c15:filteredBarSeries>
              <c15:ser>
                <c:idx val="8"/>
                <c:order val="8"/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uk-UA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dH!$G$24</c15:sqref>
                        </c15:formulaRef>
                      </c:ext>
                    </c:extLst>
                    <c:numCache>
                      <c:formatCode>0.00%</c:formatCode>
                      <c:ptCount val="1"/>
                      <c:pt idx="0">
                        <c:v>0.25000000000000006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2AF-46FB-A182-FACADA16B38F}"/>
                  </c:ext>
                </c:extLst>
              </c15:ser>
            </c15:filteredBarSeries>
          </c:ext>
        </c:extLst>
      </c:barChart>
      <c:barChart>
        <c:barDir val="bar"/>
        <c:grouping val="stacked"/>
        <c:varyColors val="0"/>
        <c:ser>
          <c:idx val="11"/>
          <c:order val="11"/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2AF-46FB-A182-FACADA16B38F}"/>
              </c:ext>
            </c:extLst>
          </c:dPt>
          <c:dLbls>
            <c:delete val="1"/>
          </c:dLbls>
          <c:val>
            <c:numRef>
              <c:f>dH!$M$16</c:f>
              <c:numCache>
                <c:formatCode>0.0%</c:formatCode>
                <c:ptCount val="1"/>
                <c:pt idx="0">
                  <c:v>0.59023809523809523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62AF-46FB-A182-FACADA16B38F}"/>
            </c:ext>
          </c:extLst>
        </c:ser>
        <c:ser>
          <c:idx val="12"/>
          <c:order val="12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8317520116587912E-2"/>
                  <c:y val="0.26697543182931327"/>
                </c:manualLayout>
              </c:layout>
              <c:tx>
                <c:rich>
                  <a:bodyPr/>
                  <a:lstStyle/>
                  <a:p>
                    <a:fld id="{5F1255A3-09ED-44CC-814D-4B157F84A4B7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62AF-46FB-A182-FACADA16B3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dH!$M$17</c:f>
              <c:numCache>
                <c:formatCode>0.0%</c:formatCode>
                <c:ptCount val="1"/>
                <c:pt idx="0">
                  <c:v>5.0000000000000001E-3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dH!$D$17</c15:f>
                <c15:dlblRangeCache>
                  <c:ptCount val="1"/>
                  <c:pt idx="0">
                    <c:v>20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2-62AF-46FB-A182-FACADA16B3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990316592"/>
        <c:axId val="1136536576"/>
      </c:barChart>
      <c:dateAx>
        <c:axId val="630446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37113168"/>
        <c:crosses val="autoZero"/>
        <c:auto val="0"/>
        <c:lblOffset val="100"/>
        <c:baseTimeUnit val="days"/>
      </c:dateAx>
      <c:valAx>
        <c:axId val="437113168"/>
        <c:scaling>
          <c:orientation val="minMax"/>
          <c:max val="1"/>
        </c:scaling>
        <c:delete val="1"/>
        <c:axPos val="b"/>
        <c:numFmt formatCode="0.0%" sourceLinked="1"/>
        <c:majorTickMark val="out"/>
        <c:minorTickMark val="none"/>
        <c:tickLblPos val="nextTo"/>
        <c:crossAx val="630446960"/>
        <c:crosses val="autoZero"/>
        <c:crossBetween val="between"/>
      </c:valAx>
      <c:valAx>
        <c:axId val="113653657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990316592"/>
        <c:crosses val="max"/>
        <c:crossBetween val="between"/>
      </c:valAx>
      <c:catAx>
        <c:axId val="990316592"/>
        <c:scaling>
          <c:orientation val="minMax"/>
        </c:scaling>
        <c:delete val="1"/>
        <c:axPos val="r"/>
        <c:majorTickMark val="out"/>
        <c:minorTickMark val="none"/>
        <c:tickLblPos val="nextTo"/>
        <c:crossAx val="1136536576"/>
        <c:crosses val="max"/>
        <c:auto val="1"/>
        <c:lblAlgn val="ctr"/>
        <c:lblOffset val="100"/>
        <c:noMultiLvlLbl val="0"/>
      </c:catAx>
      <c:spPr>
        <a:noFill/>
        <a:ln w="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trlProps/ctrlProp1.xml><?xml version="1.0" encoding="utf-8"?>
<formControlPr xmlns="http://schemas.microsoft.com/office/spreadsheetml/2009/9/main" objectType="Radio" firstButton="1" fmlaLink="$A$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Scroll" dx="22" fmlaLink="fish!$H$11" horiz="1" max="3" min="1" page="10" val="2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Scroll" dx="26" fmlaLink="$H$11" horiz="1" max="3" min="1" page="10" val="2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Relationship Id="rId5" Type="http://schemas.openxmlformats.org/officeDocument/2006/relationships/image" Target="../media/image22.emf"/><Relationship Id="rId4" Type="http://schemas.openxmlformats.org/officeDocument/2006/relationships/image" Target="../media/image21.emf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0.jpeg"/><Relationship Id="rId18" Type="http://schemas.openxmlformats.org/officeDocument/2006/relationships/image" Target="../media/image45.jpeg"/><Relationship Id="rId26" Type="http://schemas.openxmlformats.org/officeDocument/2006/relationships/image" Target="../media/image53.jpeg"/><Relationship Id="rId39" Type="http://schemas.openxmlformats.org/officeDocument/2006/relationships/image" Target="../media/image66.jpeg"/><Relationship Id="rId21" Type="http://schemas.openxmlformats.org/officeDocument/2006/relationships/image" Target="../media/image48.jpeg"/><Relationship Id="rId34" Type="http://schemas.openxmlformats.org/officeDocument/2006/relationships/image" Target="../media/image61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6" Type="http://schemas.openxmlformats.org/officeDocument/2006/relationships/image" Target="../media/image43.jpeg"/><Relationship Id="rId20" Type="http://schemas.openxmlformats.org/officeDocument/2006/relationships/image" Target="../media/image47.jpeg"/><Relationship Id="rId29" Type="http://schemas.openxmlformats.org/officeDocument/2006/relationships/image" Target="../media/image56.jpeg"/><Relationship Id="rId41" Type="http://schemas.openxmlformats.org/officeDocument/2006/relationships/image" Target="../media/image68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38.jpeg"/><Relationship Id="rId24" Type="http://schemas.openxmlformats.org/officeDocument/2006/relationships/image" Target="../media/image51.jpeg"/><Relationship Id="rId32" Type="http://schemas.openxmlformats.org/officeDocument/2006/relationships/image" Target="../media/image59.jpeg"/><Relationship Id="rId37" Type="http://schemas.openxmlformats.org/officeDocument/2006/relationships/image" Target="../media/image64.jpeg"/><Relationship Id="rId40" Type="http://schemas.openxmlformats.org/officeDocument/2006/relationships/image" Target="../media/image67.jpeg"/><Relationship Id="rId5" Type="http://schemas.openxmlformats.org/officeDocument/2006/relationships/image" Target="../media/image32.jpeg"/><Relationship Id="rId15" Type="http://schemas.openxmlformats.org/officeDocument/2006/relationships/image" Target="../media/image42.jpeg"/><Relationship Id="rId23" Type="http://schemas.openxmlformats.org/officeDocument/2006/relationships/image" Target="../media/image50.jpeg"/><Relationship Id="rId28" Type="http://schemas.openxmlformats.org/officeDocument/2006/relationships/image" Target="../media/image55.jpeg"/><Relationship Id="rId36" Type="http://schemas.openxmlformats.org/officeDocument/2006/relationships/image" Target="../media/image63.jpeg"/><Relationship Id="rId10" Type="http://schemas.openxmlformats.org/officeDocument/2006/relationships/image" Target="../media/image37.jpeg"/><Relationship Id="rId19" Type="http://schemas.openxmlformats.org/officeDocument/2006/relationships/image" Target="../media/image46.jpeg"/><Relationship Id="rId31" Type="http://schemas.openxmlformats.org/officeDocument/2006/relationships/image" Target="../media/image58.jpeg"/><Relationship Id="rId4" Type="http://schemas.openxmlformats.org/officeDocument/2006/relationships/image" Target="../media/image31.jpeg"/><Relationship Id="rId9" Type="http://schemas.openxmlformats.org/officeDocument/2006/relationships/image" Target="../media/image36.jpeg"/><Relationship Id="rId14" Type="http://schemas.openxmlformats.org/officeDocument/2006/relationships/image" Target="../media/image41.jpeg"/><Relationship Id="rId22" Type="http://schemas.openxmlformats.org/officeDocument/2006/relationships/image" Target="../media/image49.jpeg"/><Relationship Id="rId27" Type="http://schemas.openxmlformats.org/officeDocument/2006/relationships/image" Target="../media/image54.jpeg"/><Relationship Id="rId30" Type="http://schemas.openxmlformats.org/officeDocument/2006/relationships/image" Target="../media/image57.jpeg"/><Relationship Id="rId35" Type="http://schemas.openxmlformats.org/officeDocument/2006/relationships/image" Target="../media/image62.jpeg"/><Relationship Id="rId8" Type="http://schemas.openxmlformats.org/officeDocument/2006/relationships/image" Target="../media/image35.jpeg"/><Relationship Id="rId3" Type="http://schemas.openxmlformats.org/officeDocument/2006/relationships/image" Target="../media/image30.jpeg"/><Relationship Id="rId12" Type="http://schemas.openxmlformats.org/officeDocument/2006/relationships/image" Target="../media/image39.jpeg"/><Relationship Id="rId17" Type="http://schemas.openxmlformats.org/officeDocument/2006/relationships/image" Target="../media/image44.jpeg"/><Relationship Id="rId25" Type="http://schemas.openxmlformats.org/officeDocument/2006/relationships/image" Target="../media/image52.jpeg"/><Relationship Id="rId33" Type="http://schemas.openxmlformats.org/officeDocument/2006/relationships/image" Target="../media/image60.jpeg"/><Relationship Id="rId38" Type="http://schemas.openxmlformats.org/officeDocument/2006/relationships/image" Target="../media/image6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#Sheet1!G18"/><Relationship Id="rId1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6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6" Type="http://schemas.openxmlformats.org/officeDocument/2006/relationships/image" Target="../media/image15.png"/><Relationship Id="rId5" Type="http://schemas.openxmlformats.org/officeDocument/2006/relationships/image" Target="../media/image14.emf"/><Relationship Id="rId4" Type="http://schemas.openxmlformats.org/officeDocument/2006/relationships/image" Target="../media/image13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image" Target="../media/image24.emf"/><Relationship Id="rId1" Type="http://schemas.openxmlformats.org/officeDocument/2006/relationships/image" Target="../media/image23.emf"/><Relationship Id="rId5" Type="http://schemas.openxmlformats.org/officeDocument/2006/relationships/image" Target="../media/image27.emf"/><Relationship Id="rId4" Type="http://schemas.openxmlformats.org/officeDocument/2006/relationships/image" Target="../media/image2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338667</xdr:colOff>
      <xdr:row>10</xdr:row>
      <xdr:rowOff>131704</xdr:rowOff>
    </xdr:from>
    <xdr:to>
      <xdr:col>28</xdr:col>
      <xdr:colOff>0</xdr:colOff>
      <xdr:row>16</xdr:row>
      <xdr:rowOff>297462</xdr:rowOff>
    </xdr:to>
    <xdr:pic>
      <xdr:nvPicPr>
        <xdr:cNvPr id="4" name="Picture 3" descr="Результат пошуку зображень за запитом &quot;аквариум&quot;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7408" y="3715926"/>
          <a:ext cx="3330222" cy="2367092"/>
        </a:xfrm>
        <a:prstGeom prst="rect">
          <a:avLst/>
        </a:prstGeom>
        <a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a:blipFill>
      </xdr:spPr>
    </xdr:pic>
    <xdr:clientData/>
  </xdr:twoCellAnchor>
  <xdr:twoCellAnchor>
    <xdr:from>
      <xdr:col>9</xdr:col>
      <xdr:colOff>94072</xdr:colOff>
      <xdr:row>3</xdr:row>
      <xdr:rowOff>56445</xdr:rowOff>
    </xdr:from>
    <xdr:to>
      <xdr:col>13</xdr:col>
      <xdr:colOff>564443</xdr:colOff>
      <xdr:row>12</xdr:row>
      <xdr:rowOff>197556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0.10114</cdr:x>
      <cdr:y>0.2513</cdr:y>
    </cdr:from>
    <cdr:to>
      <cdr:x>0.34669</cdr:x>
      <cdr:y>0.36747</cdr:y>
    </cdr:to>
    <cdr:sp macro="" textlink="dH!$B$3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96037AF-CF1D-450F-8F2B-E0738756CE1F}"/>
            </a:ext>
          </a:extLst>
        </cdr:cNvPr>
        <cdr:cNvSpPr txBox="1"/>
      </cdr:nvSpPr>
      <cdr:spPr>
        <a:xfrm xmlns:a="http://schemas.openxmlformats.org/drawingml/2006/main">
          <a:off x="328242" y="476978"/>
          <a:ext cx="796914" cy="220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7F09B3C-433E-42D5-809E-CD18CE988106}" type="TxLink">
            <a:rPr lang="ru-RU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м'яка</a:t>
          </a:fld>
          <a:endParaRPr lang="ru-UA" sz="1100"/>
        </a:p>
      </cdr:txBody>
    </cdr:sp>
  </cdr:relSizeAnchor>
  <cdr:relSizeAnchor xmlns:cdr="http://schemas.openxmlformats.org/drawingml/2006/chartDrawing">
    <cdr:from>
      <cdr:x>0.36578</cdr:x>
      <cdr:y>0.23813</cdr:y>
    </cdr:from>
    <cdr:to>
      <cdr:x>0.61132</cdr:x>
      <cdr:y>0.42684</cdr:y>
    </cdr:to>
    <cdr:sp macro="" textlink="dH!$B$8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6AC1FC5C-518F-4331-90C2-3FF59C86590B}"/>
            </a:ext>
          </a:extLst>
        </cdr:cNvPr>
        <cdr:cNvSpPr txBox="1"/>
      </cdr:nvSpPr>
      <cdr:spPr>
        <a:xfrm xmlns:a="http://schemas.openxmlformats.org/drawingml/2006/main">
          <a:off x="1672327" y="653226"/>
          <a:ext cx="1122641" cy="5176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712C0979-A0C4-4E3D-9A0A-85519FE89F8E}" type="TxLink">
            <a:rPr lang="ru-RU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середня жорсткість</a:t>
          </a:fld>
          <a:endParaRPr lang="ru-UA" sz="1100"/>
        </a:p>
      </cdr:txBody>
    </cdr:sp>
  </cdr:relSizeAnchor>
  <cdr:relSizeAnchor xmlns:cdr="http://schemas.openxmlformats.org/drawingml/2006/chartDrawing">
    <cdr:from>
      <cdr:x>0.66048</cdr:x>
      <cdr:y>0.24257</cdr:y>
    </cdr:from>
    <cdr:to>
      <cdr:x>0.90602</cdr:x>
      <cdr:y>0.38002</cdr:y>
    </cdr:to>
    <cdr:sp macro="" textlink="dH!$B$10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3BB49095-3D67-4828-BBD6-052BCAD72773}"/>
            </a:ext>
          </a:extLst>
        </cdr:cNvPr>
        <cdr:cNvSpPr txBox="1"/>
      </cdr:nvSpPr>
      <cdr:spPr>
        <a:xfrm xmlns:a="http://schemas.openxmlformats.org/drawingml/2006/main">
          <a:off x="2143535" y="460396"/>
          <a:ext cx="796881" cy="26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E2A3EAB-5141-4A1B-9AD7-379C6AE1D700}" type="TxLink">
            <a:rPr lang="ru-RU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жорстка</a:t>
          </a:fld>
          <a:endParaRPr lang="ru-UA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3</xdr:row>
          <xdr:rowOff>123825</xdr:rowOff>
        </xdr:from>
        <xdr:to>
          <xdr:col>2</xdr:col>
          <xdr:colOff>247650</xdr:colOff>
          <xdr:row>3</xdr:row>
          <xdr:rowOff>342900</xdr:rowOff>
        </xdr:to>
        <xdr:sp macro="" textlink="">
          <xdr:nvSpPr>
            <xdr:cNvPr id="22529" name="Option Button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01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4</xdr:row>
          <xdr:rowOff>57150</xdr:rowOff>
        </xdr:from>
        <xdr:to>
          <xdr:col>2</xdr:col>
          <xdr:colOff>247650</xdr:colOff>
          <xdr:row>4</xdr:row>
          <xdr:rowOff>276225</xdr:rowOff>
        </xdr:to>
        <xdr:sp macro="" textlink="">
          <xdr:nvSpPr>
            <xdr:cNvPr id="22530" name="Option Button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1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5</xdr:row>
          <xdr:rowOff>85725</xdr:rowOff>
        </xdr:from>
        <xdr:to>
          <xdr:col>2</xdr:col>
          <xdr:colOff>247650</xdr:colOff>
          <xdr:row>5</xdr:row>
          <xdr:rowOff>304800</xdr:rowOff>
        </xdr:to>
        <xdr:sp macro="" textlink="">
          <xdr:nvSpPr>
            <xdr:cNvPr id="22531" name="Option Button 3" hidden="1">
              <a:extLst>
                <a:ext uri="{63B3BB69-23CF-44E3-9099-C40C66FF867C}">
                  <a14:compatExt spid="_x0000_s22531"/>
                </a:ext>
                <a:ext uri="{FF2B5EF4-FFF2-40B4-BE49-F238E27FC236}">
                  <a16:creationId xmlns:a16="http://schemas.microsoft.com/office/drawing/2014/main" id="{00000000-0008-0000-0100-00000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6</xdr:row>
          <xdr:rowOff>19050</xdr:rowOff>
        </xdr:from>
        <xdr:to>
          <xdr:col>2</xdr:col>
          <xdr:colOff>247650</xdr:colOff>
          <xdr:row>6</xdr:row>
          <xdr:rowOff>238125</xdr:rowOff>
        </xdr:to>
        <xdr:sp macro="" textlink="">
          <xdr:nvSpPr>
            <xdr:cNvPr id="22532" name="Option Button 4" hidden="1">
              <a:extLst>
                <a:ext uri="{63B3BB69-23CF-44E3-9099-C40C66FF867C}">
                  <a14:compatExt spid="_x0000_s22532"/>
                </a:ext>
                <a:ext uri="{FF2B5EF4-FFF2-40B4-BE49-F238E27FC236}">
                  <a16:creationId xmlns:a16="http://schemas.microsoft.com/office/drawing/2014/main" id="{00000000-0008-0000-0100-00000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7</xdr:row>
          <xdr:rowOff>47625</xdr:rowOff>
        </xdr:from>
        <xdr:to>
          <xdr:col>2</xdr:col>
          <xdr:colOff>247650</xdr:colOff>
          <xdr:row>7</xdr:row>
          <xdr:rowOff>266700</xdr:rowOff>
        </xdr:to>
        <xdr:sp macro="" textlink="">
          <xdr:nvSpPr>
            <xdr:cNvPr id="22533" name="Option Button 5" hidden="1">
              <a:extLst>
                <a:ext uri="{63B3BB69-23CF-44E3-9099-C40C66FF867C}">
                  <a14:compatExt spid="_x0000_s22533"/>
                </a:ext>
                <a:ext uri="{FF2B5EF4-FFF2-40B4-BE49-F238E27FC236}">
                  <a16:creationId xmlns:a16="http://schemas.microsoft.com/office/drawing/2014/main" id="{00000000-0008-0000-0100-00000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8</xdr:row>
          <xdr:rowOff>57150</xdr:rowOff>
        </xdr:from>
        <xdr:to>
          <xdr:col>2</xdr:col>
          <xdr:colOff>247650</xdr:colOff>
          <xdr:row>8</xdr:row>
          <xdr:rowOff>285750</xdr:rowOff>
        </xdr:to>
        <xdr:sp macro="" textlink="">
          <xdr:nvSpPr>
            <xdr:cNvPr id="22534" name="Option Button 6" hidden="1">
              <a:extLst>
                <a:ext uri="{63B3BB69-23CF-44E3-9099-C40C66FF867C}">
                  <a14:compatExt spid="_x0000_s22534"/>
                </a:ext>
                <a:ext uri="{FF2B5EF4-FFF2-40B4-BE49-F238E27FC236}">
                  <a16:creationId xmlns:a16="http://schemas.microsoft.com/office/drawing/2014/main" id="{00000000-0008-0000-0100-00000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9</xdr:row>
          <xdr:rowOff>142875</xdr:rowOff>
        </xdr:from>
        <xdr:to>
          <xdr:col>2</xdr:col>
          <xdr:colOff>247650</xdr:colOff>
          <xdr:row>10</xdr:row>
          <xdr:rowOff>0</xdr:rowOff>
        </xdr:to>
        <xdr:sp macro="" textlink="">
          <xdr:nvSpPr>
            <xdr:cNvPr id="22535" name="Option Button 7" hidden="1">
              <a:extLst>
                <a:ext uri="{63B3BB69-23CF-44E3-9099-C40C66FF867C}">
                  <a14:compatExt spid="_x0000_s22535"/>
                </a:ext>
                <a:ext uri="{FF2B5EF4-FFF2-40B4-BE49-F238E27FC236}">
                  <a16:creationId xmlns:a16="http://schemas.microsoft.com/office/drawing/2014/main" id="{00000000-0008-0000-0100-00000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10</xdr:row>
          <xdr:rowOff>133350</xdr:rowOff>
        </xdr:from>
        <xdr:to>
          <xdr:col>2</xdr:col>
          <xdr:colOff>247650</xdr:colOff>
          <xdr:row>10</xdr:row>
          <xdr:rowOff>361950</xdr:rowOff>
        </xdr:to>
        <xdr:sp macro="" textlink="">
          <xdr:nvSpPr>
            <xdr:cNvPr id="22536" name="Option Button 8" hidden="1">
              <a:extLst>
                <a:ext uri="{63B3BB69-23CF-44E3-9099-C40C66FF867C}">
                  <a14:compatExt spid="_x0000_s22536"/>
                </a:ext>
                <a:ext uri="{FF2B5EF4-FFF2-40B4-BE49-F238E27FC236}">
                  <a16:creationId xmlns:a16="http://schemas.microsoft.com/office/drawing/2014/main" id="{00000000-0008-0000-0100-00000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11</xdr:row>
          <xdr:rowOff>152400</xdr:rowOff>
        </xdr:from>
        <xdr:to>
          <xdr:col>2</xdr:col>
          <xdr:colOff>247650</xdr:colOff>
          <xdr:row>12</xdr:row>
          <xdr:rowOff>9525</xdr:rowOff>
        </xdr:to>
        <xdr:sp macro="" textlink="">
          <xdr:nvSpPr>
            <xdr:cNvPr id="22537" name="Option Button 9" hidden="1">
              <a:extLst>
                <a:ext uri="{63B3BB69-23CF-44E3-9099-C40C66FF867C}">
                  <a14:compatExt spid="_x0000_s22537"/>
                </a:ext>
                <a:ext uri="{FF2B5EF4-FFF2-40B4-BE49-F238E27FC236}">
                  <a16:creationId xmlns:a16="http://schemas.microsoft.com/office/drawing/2014/main" id="{00000000-0008-0000-0100-00000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12</xdr:row>
          <xdr:rowOff>133350</xdr:rowOff>
        </xdr:from>
        <xdr:to>
          <xdr:col>2</xdr:col>
          <xdr:colOff>247650</xdr:colOff>
          <xdr:row>12</xdr:row>
          <xdr:rowOff>361950</xdr:rowOff>
        </xdr:to>
        <xdr:sp macro="" textlink="">
          <xdr:nvSpPr>
            <xdr:cNvPr id="22538" name="Option Button 10" hidden="1">
              <a:extLst>
                <a:ext uri="{63B3BB69-23CF-44E3-9099-C40C66FF867C}">
                  <a14:compatExt spid="_x0000_s22538"/>
                </a:ext>
                <a:ext uri="{FF2B5EF4-FFF2-40B4-BE49-F238E27FC236}">
                  <a16:creationId xmlns:a16="http://schemas.microsoft.com/office/drawing/2014/main" id="{00000000-0008-0000-0100-00000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13</xdr:row>
          <xdr:rowOff>114300</xdr:rowOff>
        </xdr:from>
        <xdr:to>
          <xdr:col>2</xdr:col>
          <xdr:colOff>247650</xdr:colOff>
          <xdr:row>13</xdr:row>
          <xdr:rowOff>333375</xdr:rowOff>
        </xdr:to>
        <xdr:sp macro="" textlink="">
          <xdr:nvSpPr>
            <xdr:cNvPr id="22539" name="Option Button 11" hidden="1">
              <a:extLst>
                <a:ext uri="{63B3BB69-23CF-44E3-9099-C40C66FF867C}">
                  <a14:compatExt spid="_x0000_s22539"/>
                </a:ext>
                <a:ext uri="{FF2B5EF4-FFF2-40B4-BE49-F238E27FC236}">
                  <a16:creationId xmlns:a16="http://schemas.microsoft.com/office/drawing/2014/main" id="{00000000-0008-0000-0100-00000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14</xdr:row>
          <xdr:rowOff>123825</xdr:rowOff>
        </xdr:from>
        <xdr:to>
          <xdr:col>2</xdr:col>
          <xdr:colOff>247650</xdr:colOff>
          <xdr:row>14</xdr:row>
          <xdr:rowOff>342900</xdr:rowOff>
        </xdr:to>
        <xdr:sp macro="" textlink="">
          <xdr:nvSpPr>
            <xdr:cNvPr id="22540" name="Option Button 12" hidden="1">
              <a:extLst>
                <a:ext uri="{63B3BB69-23CF-44E3-9099-C40C66FF867C}">
                  <a14:compatExt spid="_x0000_s22540"/>
                </a:ext>
                <a:ext uri="{FF2B5EF4-FFF2-40B4-BE49-F238E27FC236}">
                  <a16:creationId xmlns:a16="http://schemas.microsoft.com/office/drawing/2014/main" id="{00000000-0008-0000-0100-00000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15</xdr:row>
          <xdr:rowOff>133350</xdr:rowOff>
        </xdr:from>
        <xdr:to>
          <xdr:col>2</xdr:col>
          <xdr:colOff>247650</xdr:colOff>
          <xdr:row>15</xdr:row>
          <xdr:rowOff>352425</xdr:rowOff>
        </xdr:to>
        <xdr:sp macro="" textlink="">
          <xdr:nvSpPr>
            <xdr:cNvPr id="22541" name="Option Button 13" hidden="1">
              <a:extLst>
                <a:ext uri="{63B3BB69-23CF-44E3-9099-C40C66FF867C}">
                  <a14:compatExt spid="_x0000_s22541"/>
                </a:ext>
                <a:ext uri="{FF2B5EF4-FFF2-40B4-BE49-F238E27FC236}">
                  <a16:creationId xmlns:a16="http://schemas.microsoft.com/office/drawing/2014/main" id="{00000000-0008-0000-0100-00000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16</xdr:row>
          <xdr:rowOff>142875</xdr:rowOff>
        </xdr:from>
        <xdr:to>
          <xdr:col>2</xdr:col>
          <xdr:colOff>247650</xdr:colOff>
          <xdr:row>17</xdr:row>
          <xdr:rowOff>0</xdr:rowOff>
        </xdr:to>
        <xdr:sp macro="" textlink="">
          <xdr:nvSpPr>
            <xdr:cNvPr id="22542" name="Option Button 14" hidden="1">
              <a:extLst>
                <a:ext uri="{63B3BB69-23CF-44E3-9099-C40C66FF867C}">
                  <a14:compatExt spid="_x0000_s22542"/>
                </a:ext>
                <a:ext uri="{FF2B5EF4-FFF2-40B4-BE49-F238E27FC236}">
                  <a16:creationId xmlns:a16="http://schemas.microsoft.com/office/drawing/2014/main" id="{00000000-0008-0000-0100-00000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17</xdr:row>
          <xdr:rowOff>171450</xdr:rowOff>
        </xdr:from>
        <xdr:to>
          <xdr:col>2</xdr:col>
          <xdr:colOff>247650</xdr:colOff>
          <xdr:row>18</xdr:row>
          <xdr:rowOff>19050</xdr:rowOff>
        </xdr:to>
        <xdr:sp macro="" textlink="">
          <xdr:nvSpPr>
            <xdr:cNvPr id="22543" name="Option Button 15" hidden="1">
              <a:extLst>
                <a:ext uri="{63B3BB69-23CF-44E3-9099-C40C66FF867C}">
                  <a14:compatExt spid="_x0000_s22543"/>
                </a:ext>
                <a:ext uri="{FF2B5EF4-FFF2-40B4-BE49-F238E27FC236}">
                  <a16:creationId xmlns:a16="http://schemas.microsoft.com/office/drawing/2014/main" id="{00000000-0008-0000-0100-00000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18</xdr:row>
          <xdr:rowOff>152400</xdr:rowOff>
        </xdr:from>
        <xdr:to>
          <xdr:col>2</xdr:col>
          <xdr:colOff>247650</xdr:colOff>
          <xdr:row>19</xdr:row>
          <xdr:rowOff>9525</xdr:rowOff>
        </xdr:to>
        <xdr:sp macro="" textlink="">
          <xdr:nvSpPr>
            <xdr:cNvPr id="22544" name="Option Button 16" hidden="1">
              <a:extLst>
                <a:ext uri="{63B3BB69-23CF-44E3-9099-C40C66FF867C}">
                  <a14:compatExt spid="_x0000_s22544"/>
                </a:ext>
                <a:ext uri="{FF2B5EF4-FFF2-40B4-BE49-F238E27FC236}">
                  <a16:creationId xmlns:a16="http://schemas.microsoft.com/office/drawing/2014/main" id="{00000000-0008-0000-0100-00001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19</xdr:row>
          <xdr:rowOff>142875</xdr:rowOff>
        </xdr:from>
        <xdr:to>
          <xdr:col>2</xdr:col>
          <xdr:colOff>247650</xdr:colOff>
          <xdr:row>20</xdr:row>
          <xdr:rowOff>0</xdr:rowOff>
        </xdr:to>
        <xdr:sp macro="" textlink="">
          <xdr:nvSpPr>
            <xdr:cNvPr id="22545" name="Option Button 17" hidden="1">
              <a:extLst>
                <a:ext uri="{63B3BB69-23CF-44E3-9099-C40C66FF867C}">
                  <a14:compatExt spid="_x0000_s22545"/>
                </a:ext>
                <a:ext uri="{FF2B5EF4-FFF2-40B4-BE49-F238E27FC236}">
                  <a16:creationId xmlns:a16="http://schemas.microsoft.com/office/drawing/2014/main" id="{00000000-0008-0000-0100-00001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20</xdr:row>
          <xdr:rowOff>133350</xdr:rowOff>
        </xdr:from>
        <xdr:to>
          <xdr:col>2</xdr:col>
          <xdr:colOff>247650</xdr:colOff>
          <xdr:row>20</xdr:row>
          <xdr:rowOff>361950</xdr:rowOff>
        </xdr:to>
        <xdr:sp macro="" textlink="">
          <xdr:nvSpPr>
            <xdr:cNvPr id="22546" name="Option Button 18" hidden="1">
              <a:extLst>
                <a:ext uri="{63B3BB69-23CF-44E3-9099-C40C66FF867C}">
                  <a14:compatExt spid="_x0000_s22546"/>
                </a:ext>
                <a:ext uri="{FF2B5EF4-FFF2-40B4-BE49-F238E27FC236}">
                  <a16:creationId xmlns:a16="http://schemas.microsoft.com/office/drawing/2014/main" id="{00000000-0008-0000-0100-00001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4013</xdr:colOff>
      <xdr:row>1</xdr:row>
      <xdr:rowOff>83422</xdr:rowOff>
    </xdr:from>
    <xdr:to>
      <xdr:col>15</xdr:col>
      <xdr:colOff>185854</xdr:colOff>
      <xdr:row>3</xdr:row>
      <xdr:rowOff>221967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892214" y="269276"/>
          <a:ext cx="3201963" cy="51025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2800" i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Біотопн</a:t>
          </a:r>
          <a:r>
            <a:rPr lang="uk-UA" sz="2800" i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і</a:t>
          </a:r>
          <a:r>
            <a:rPr lang="ru-RU" sz="2800" i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акваріуми </a:t>
          </a:r>
          <a:endParaRPr lang="ru-UA" sz="2800" i="1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592668</xdr:colOff>
          <xdr:row>4</xdr:row>
          <xdr:rowOff>72018</xdr:rowOff>
        </xdr:from>
        <xdr:to>
          <xdr:col>9</xdr:col>
          <xdr:colOff>567927</xdr:colOff>
          <xdr:row>11</xdr:row>
          <xdr:rowOff>26058</xdr:rowOff>
        </xdr:to>
        <xdr:pic>
          <xdr:nvPicPr>
            <xdr:cNvPr id="26" name="Picture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iotope!$J$3:$N$13" spid="_x0000_s2331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180418" y="1024518"/>
              <a:ext cx="2430592" cy="261045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251114</xdr:colOff>
          <xdr:row>12</xdr:row>
          <xdr:rowOff>342202</xdr:rowOff>
        </xdr:from>
        <xdr:to>
          <xdr:col>14</xdr:col>
          <xdr:colOff>569178</xdr:colOff>
          <xdr:row>21</xdr:row>
          <xdr:rowOff>23230</xdr:rowOff>
        </xdr:to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00000000-0008-0000-0100-00001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!$A$7:$M$28" spid="_x0000_s2331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3838864" y="4332119"/>
              <a:ext cx="5842564" cy="40519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79411</xdr:colOff>
          <xdr:row>5</xdr:row>
          <xdr:rowOff>290185</xdr:rowOff>
        </xdr:from>
        <xdr:to>
          <xdr:col>20</xdr:col>
          <xdr:colOff>406632</xdr:colOff>
          <xdr:row>9</xdr:row>
          <xdr:rowOff>205835</xdr:rowOff>
        </xdr:to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!$H$4:$M$10" spid="_x0000_s2331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9987734" y="1567929"/>
              <a:ext cx="3347343" cy="128548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115736</xdr:colOff>
          <xdr:row>10</xdr:row>
          <xdr:rowOff>11616</xdr:rowOff>
        </xdr:from>
        <xdr:to>
          <xdr:col>20</xdr:col>
          <xdr:colOff>424692</xdr:colOff>
          <xdr:row>15</xdr:row>
          <xdr:rowOff>2507</xdr:rowOff>
        </xdr:to>
        <xdr:pic>
          <xdr:nvPicPr>
            <xdr:cNvPr id="32" name="Picture 31">
              <a:extLst>
                <a:ext uri="{FF2B5EF4-FFF2-40B4-BE49-F238E27FC236}">
                  <a16:creationId xmlns:a16="http://schemas.microsoft.com/office/drawing/2014/main" id="{00000000-0008-0000-0100-00002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H!$A$25:$F$35" spid="_x0000_s23313"/>
                </a:ext>
              </a:extLst>
            </xdr:cNvPicPr>
          </xdr:nvPicPr>
          <xdr:blipFill rotWithShape="1">
            <a:blip xmlns:r="http://schemas.openxmlformats.org/officeDocument/2006/relationships" r:embed="rId4"/>
            <a:srcRect l="4459"/>
            <a:stretch>
              <a:fillRect/>
            </a:stretch>
          </xdr:blipFill>
          <xdr:spPr bwMode="auto">
            <a:xfrm>
              <a:off x="9841819" y="3239533"/>
              <a:ext cx="3378123" cy="265789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150585</xdr:colOff>
          <xdr:row>15</xdr:row>
          <xdr:rowOff>197469</xdr:rowOff>
        </xdr:from>
        <xdr:to>
          <xdr:col>20</xdr:col>
          <xdr:colOff>406555</xdr:colOff>
          <xdr:row>21</xdr:row>
          <xdr:rowOff>392</xdr:rowOff>
        </xdr:to>
        <xdr:pic>
          <xdr:nvPicPr>
            <xdr:cNvPr id="33" name="Picture 32">
              <a:extLst>
                <a:ext uri="{FF2B5EF4-FFF2-40B4-BE49-F238E27FC236}">
                  <a16:creationId xmlns:a16="http://schemas.microsoft.com/office/drawing/2014/main" id="{00000000-0008-0000-0100-00002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!$L$4:$T$24" spid="_x0000_s23314"/>
                </a:ext>
              </a:extLst>
            </xdr:cNvPicPr>
          </xdr:nvPicPr>
          <xdr:blipFill rotWithShape="1">
            <a:blip xmlns:r="http://schemas.openxmlformats.org/officeDocument/2006/relationships" r:embed="rId5"/>
            <a:srcRect l="18147" t="9503" r="22068" b="31448"/>
            <a:stretch>
              <a:fillRect/>
            </a:stretch>
          </xdr:blipFill>
          <xdr:spPr bwMode="auto">
            <a:xfrm>
              <a:off x="10058908" y="5749847"/>
              <a:ext cx="3276092" cy="246256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2</xdr:col>
      <xdr:colOff>360090</xdr:colOff>
      <xdr:row>1</xdr:row>
      <xdr:rowOff>69695</xdr:rowOff>
    </xdr:from>
    <xdr:to>
      <xdr:col>4</xdr:col>
      <xdr:colOff>1370670</xdr:colOff>
      <xdr:row>2</xdr:row>
      <xdr:rowOff>116159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149968" y="255549"/>
          <a:ext cx="2485793" cy="232317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 b="1">
              <a:solidFill>
                <a:schemeClr val="bg1"/>
              </a:solidFill>
            </a:rPr>
            <a:t>виберіть потрібний біотоп</a:t>
          </a:r>
          <a:endParaRPr lang="en-US" sz="1100" b="1">
            <a:solidFill>
              <a:schemeClr val="bg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555356</xdr:colOff>
          <xdr:row>4</xdr:row>
          <xdr:rowOff>154983</xdr:rowOff>
        </xdr:from>
        <xdr:to>
          <xdr:col>14</xdr:col>
          <xdr:colOff>555356</xdr:colOff>
          <xdr:row>8</xdr:row>
          <xdr:rowOff>311198</xdr:rowOff>
        </xdr:to>
        <xdr:pic>
          <xdr:nvPicPr>
            <xdr:cNvPr id="31" name="Picture 30" descr="Результат пошуку зображень за запитом &quot;Acaras&quot;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akva" spid="_x0000_s23315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7555424" y="1059051"/>
              <a:ext cx="2428068" cy="1473688"/>
            </a:xfrm>
            <a:prstGeom prst="rect">
              <a:avLst/>
            </a:prstGeom>
            <a:ln>
              <a:noFill/>
            </a:ln>
            <a:effectLst>
              <a:softEdge rad="112500"/>
            </a:effectLst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123825</xdr:colOff>
          <xdr:row>9</xdr:row>
          <xdr:rowOff>200025</xdr:rowOff>
        </xdr:from>
        <xdr:to>
          <xdr:col>12</xdr:col>
          <xdr:colOff>304800</xdr:colOff>
          <xdr:row>9</xdr:row>
          <xdr:rowOff>409575</xdr:rowOff>
        </xdr:to>
        <xdr:sp macro="" textlink="">
          <xdr:nvSpPr>
            <xdr:cNvPr id="22637" name="Scroll Bar 109" hidden="1">
              <a:extLst>
                <a:ext uri="{63B3BB69-23CF-44E3-9099-C40C66FF867C}">
                  <a14:compatExt spid="_x0000_s22637"/>
                </a:ext>
                <a:ext uri="{FF2B5EF4-FFF2-40B4-BE49-F238E27FC236}">
                  <a16:creationId xmlns:a16="http://schemas.microsoft.com/office/drawing/2014/main" id="{00000000-0008-0000-0100-00006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12</xdr:col>
      <xdr:colOff>534329</xdr:colOff>
      <xdr:row>9</xdr:row>
      <xdr:rowOff>197469</xdr:rowOff>
    </xdr:from>
    <xdr:to>
      <xdr:col>14</xdr:col>
      <xdr:colOff>290395</xdr:colOff>
      <xdr:row>9</xdr:row>
      <xdr:rowOff>418171</xdr:rowOff>
    </xdr:to>
    <xdr:sp macro="" textlink="fish!K12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8630579" y="2706493"/>
          <a:ext cx="964115" cy="22070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42E7212-84A4-4672-9C68-9C579980647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freshwater puffers</a:t>
          </a:fld>
          <a:endParaRPr lang="en-US" sz="1100" b="1"/>
        </a:p>
      </xdr:txBody>
    </xdr:sp>
    <xdr:clientData/>
  </xdr:twoCellAnchor>
  <xdr:twoCellAnchor>
    <xdr:from>
      <xdr:col>11</xdr:col>
      <xdr:colOff>43864</xdr:colOff>
      <xdr:row>10</xdr:row>
      <xdr:rowOff>153683</xdr:rowOff>
    </xdr:from>
    <xdr:to>
      <xdr:col>14</xdr:col>
      <xdr:colOff>345876</xdr:colOff>
      <xdr:row>11</xdr:row>
      <xdr:rowOff>12757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7650949" y="3046700"/>
          <a:ext cx="2123063" cy="220701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uk-UA" sz="1100" b="1">
              <a:solidFill>
                <a:schemeClr val="bg1"/>
              </a:solidFill>
            </a:rPr>
            <a:t>Риби біотопа</a:t>
          </a:r>
          <a:endParaRPr lang="en-U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174237</xdr:colOff>
      <xdr:row>11</xdr:row>
      <xdr:rowOff>220703</xdr:rowOff>
    </xdr:from>
    <xdr:to>
      <xdr:col>12</xdr:col>
      <xdr:colOff>243932</xdr:colOff>
      <xdr:row>12</xdr:row>
      <xdr:rowOff>69696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5854389" y="3682227"/>
          <a:ext cx="2485793" cy="232317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Розташування біотопа</a:t>
          </a:r>
          <a:endParaRPr lang="en-U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15</xdr:col>
      <xdr:colOff>464633</xdr:colOff>
      <xdr:row>4</xdr:row>
      <xdr:rowOff>220702</xdr:rowOff>
    </xdr:from>
    <xdr:to>
      <xdr:col>20</xdr:col>
      <xdr:colOff>278781</xdr:colOff>
      <xdr:row>5</xdr:row>
      <xdr:rowOff>127774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10372956" y="1161586"/>
          <a:ext cx="2834270" cy="243932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 b="1">
              <a:solidFill>
                <a:schemeClr val="bg1"/>
              </a:solidFill>
            </a:rPr>
            <a:t>характеристики води біотопа</a:t>
          </a:r>
          <a:endParaRPr lang="en-US" sz="11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23</xdr:row>
      <xdr:rowOff>87630</xdr:rowOff>
    </xdr:from>
    <xdr:to>
      <xdr:col>9</xdr:col>
      <xdr:colOff>44794</xdr:colOff>
      <xdr:row>35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4469130"/>
          <a:ext cx="5035894" cy="2312670"/>
        </a:xfrm>
        <a:prstGeom prst="rect">
          <a:avLst/>
        </a:prstGeom>
      </xdr:spPr>
    </xdr:pic>
    <xdr:clientData/>
  </xdr:twoCellAnchor>
  <xdr:twoCellAnchor editAs="oneCell">
    <xdr:from>
      <xdr:col>23</xdr:col>
      <xdr:colOff>152400</xdr:colOff>
      <xdr:row>6</xdr:row>
      <xdr:rowOff>19050</xdr:rowOff>
    </xdr:from>
    <xdr:to>
      <xdr:col>26</xdr:col>
      <xdr:colOff>411480</xdr:colOff>
      <xdr:row>11</xdr:row>
      <xdr:rowOff>148590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0050" y="1162050"/>
          <a:ext cx="2087880" cy="1082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76001</xdr:colOff>
          <xdr:row>7</xdr:row>
          <xdr:rowOff>49497</xdr:rowOff>
        </xdr:from>
        <xdr:to>
          <xdr:col>9</xdr:col>
          <xdr:colOff>14809</xdr:colOff>
          <xdr:row>8</xdr:row>
          <xdr:rowOff>381</xdr:rowOff>
        </xdr:to>
        <xdr:pic>
          <xdr:nvPicPr>
            <xdr:cNvPr id="4" name="Picture 3" descr="Результат пошуку зображень за запитом &quot;glass catfish&quot;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firstfish" spid="_x0000_s903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597015" y="1346956"/>
              <a:ext cx="1303200" cy="85704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69285</xdr:colOff>
          <xdr:row>7</xdr:row>
          <xdr:rowOff>52001</xdr:rowOff>
        </xdr:from>
        <xdr:to>
          <xdr:col>10</xdr:col>
          <xdr:colOff>9525</xdr:colOff>
          <xdr:row>8</xdr:row>
          <xdr:rowOff>9075</xdr:rowOff>
        </xdr:to>
        <xdr:pic>
          <xdr:nvPicPr>
            <xdr:cNvPr id="5" name="Picture 4" descr="Результат пошуку зображень за запитом &quot;glass catfish&quot;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secondfish" spid="_x0000_s903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527235" y="1576001"/>
              <a:ext cx="1264215" cy="8619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53547</xdr:colOff>
          <xdr:row>7</xdr:row>
          <xdr:rowOff>38099</xdr:rowOff>
        </xdr:from>
        <xdr:to>
          <xdr:col>11</xdr:col>
          <xdr:colOff>9326</xdr:colOff>
          <xdr:row>7</xdr:row>
          <xdr:rowOff>894899</xdr:rowOff>
        </xdr:to>
        <xdr:pic>
          <xdr:nvPicPr>
            <xdr:cNvPr id="6" name="Picture 5" descr="Результат пошуку зображень за запитом &quot;glass catfish&quot;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trerdfish" spid="_x0000_s9035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1303344" y="1335558"/>
              <a:ext cx="1303200" cy="8568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</xdr:row>
          <xdr:rowOff>0</xdr:rowOff>
        </xdr:from>
        <xdr:to>
          <xdr:col>11</xdr:col>
          <xdr:colOff>117028</xdr:colOff>
          <xdr:row>10</xdr:row>
          <xdr:rowOff>47571</xdr:rowOff>
        </xdr:to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I$8:$K$8" spid="_x0000_s9036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8534400" y="2590800"/>
              <a:ext cx="4213860" cy="9144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11</xdr:row>
          <xdr:rowOff>1162050</xdr:rowOff>
        </xdr:from>
        <xdr:to>
          <xdr:col>9</xdr:col>
          <xdr:colOff>476250</xdr:colOff>
          <xdr:row>13</xdr:row>
          <xdr:rowOff>19050</xdr:rowOff>
        </xdr:to>
        <xdr:sp macro="" textlink="">
          <xdr:nvSpPr>
            <xdr:cNvPr id="8241" name="Scroll Bar 49" hidden="1">
              <a:extLst>
                <a:ext uri="{63B3BB69-23CF-44E3-9099-C40C66FF867C}">
                  <a14:compatExt spid="_x0000_s8241"/>
                </a:ext>
                <a:ext uri="{FF2B5EF4-FFF2-40B4-BE49-F238E27FC236}">
                  <a16:creationId xmlns:a16="http://schemas.microsoft.com/office/drawing/2014/main" id="{00000000-0008-0000-0300-00003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464039</xdr:colOff>
          <xdr:row>11</xdr:row>
          <xdr:rowOff>38470</xdr:rowOff>
        </xdr:from>
        <xdr:to>
          <xdr:col>9</xdr:col>
          <xdr:colOff>80714</xdr:colOff>
          <xdr:row>11</xdr:row>
          <xdr:rowOff>892762</xdr:rowOff>
        </xdr:to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akva" spid="_x0000_s9037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8279424" y="3762989"/>
              <a:ext cx="1509464" cy="85429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71888</xdr:rowOff>
    </xdr:from>
    <xdr:to>
      <xdr:col>2</xdr:col>
      <xdr:colOff>1303200</xdr:colOff>
      <xdr:row>3</xdr:row>
      <xdr:rowOff>0</xdr:rowOff>
    </xdr:to>
    <xdr:pic>
      <xdr:nvPicPr>
        <xdr:cNvPr id="2" name="Picture 1" descr="Результат пошуку зображень за запитом &quot;Acaras&quot;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433838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</xdr:row>
      <xdr:rowOff>71887</xdr:rowOff>
    </xdr:from>
    <xdr:to>
      <xdr:col>2</xdr:col>
      <xdr:colOff>1303200</xdr:colOff>
      <xdr:row>4</xdr:row>
      <xdr:rowOff>0</xdr:rowOff>
    </xdr:to>
    <xdr:pic>
      <xdr:nvPicPr>
        <xdr:cNvPr id="3" name="Picture 2" descr="Результат пошуку зображень за запитом &quot;African glass fish&quot;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1362525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</xdr:row>
      <xdr:rowOff>71888</xdr:rowOff>
    </xdr:from>
    <xdr:to>
      <xdr:col>2</xdr:col>
      <xdr:colOff>1306375</xdr:colOff>
      <xdr:row>5</xdr:row>
      <xdr:rowOff>0</xdr:rowOff>
    </xdr:to>
    <xdr:pic>
      <xdr:nvPicPr>
        <xdr:cNvPr id="5" name="Picture 4" descr="Результат пошуку зображень за запитом &quot;African tetras fish&quot;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2291213"/>
          <a:ext cx="1306375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</xdr:row>
      <xdr:rowOff>71887</xdr:rowOff>
    </xdr:from>
    <xdr:to>
      <xdr:col>2</xdr:col>
      <xdr:colOff>1303200</xdr:colOff>
      <xdr:row>6</xdr:row>
      <xdr:rowOff>0</xdr:rowOff>
    </xdr:to>
    <xdr:pic>
      <xdr:nvPicPr>
        <xdr:cNvPr id="6" name="Picture 5" descr="Black Spotted Eel, Mastacembelus dayi, Spotted Spiny Eel, Polka Dot Eel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3219900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33132</xdr:colOff>
      <xdr:row>6</xdr:row>
      <xdr:rowOff>62577</xdr:rowOff>
    </xdr:from>
    <xdr:to>
      <xdr:col>2</xdr:col>
      <xdr:colOff>1336332</xdr:colOff>
      <xdr:row>6</xdr:row>
      <xdr:rowOff>919377</xdr:rowOff>
    </xdr:to>
    <xdr:pic>
      <xdr:nvPicPr>
        <xdr:cNvPr id="7" name="Picture 6" descr="Результат пошуку зображень за запитом &quot;angelfish&quot;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465" y="7767244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</xdr:row>
      <xdr:rowOff>22088</xdr:rowOff>
    </xdr:from>
    <xdr:to>
      <xdr:col>2</xdr:col>
      <xdr:colOff>1303200</xdr:colOff>
      <xdr:row>7</xdr:row>
      <xdr:rowOff>878888</xdr:rowOff>
    </xdr:to>
    <xdr:pic>
      <xdr:nvPicPr>
        <xdr:cNvPr id="8" name="Picture 7" descr="Результат пошуку зображень за запитом &quot;Apistogrammas&quot;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5027476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31520</xdr:rowOff>
    </xdr:from>
    <xdr:to>
      <xdr:col>2</xdr:col>
      <xdr:colOff>1303200</xdr:colOff>
      <xdr:row>8</xdr:row>
      <xdr:rowOff>888320</xdr:rowOff>
    </xdr:to>
    <xdr:pic>
      <xdr:nvPicPr>
        <xdr:cNvPr id="10" name="Picture 9" descr="Результат пошуку зображень за запитом &quot;Archer fish&quot;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5965595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13773</xdr:colOff>
      <xdr:row>9</xdr:row>
      <xdr:rowOff>42850</xdr:rowOff>
    </xdr:from>
    <xdr:to>
      <xdr:col>2</xdr:col>
      <xdr:colOff>1317621</xdr:colOff>
      <xdr:row>9</xdr:row>
      <xdr:rowOff>899650</xdr:rowOff>
    </xdr:to>
    <xdr:pic>
      <xdr:nvPicPr>
        <xdr:cNvPr id="12" name="Picture 11" descr="Результат пошуку зображень за запитом &quot;armored catfish&quot;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7436" y="6935097"/>
          <a:ext cx="1303848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</xdr:row>
      <xdr:rowOff>16864</xdr:rowOff>
    </xdr:from>
    <xdr:to>
      <xdr:col>2</xdr:col>
      <xdr:colOff>1303200</xdr:colOff>
      <xdr:row>10</xdr:row>
      <xdr:rowOff>873664</xdr:rowOff>
    </xdr:to>
    <xdr:pic>
      <xdr:nvPicPr>
        <xdr:cNvPr id="13" name="Picture 12" descr="Результат пошуку зображень за запитом &quot;Barbs&quot;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7808314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</xdr:row>
      <xdr:rowOff>45656</xdr:rowOff>
    </xdr:from>
    <xdr:to>
      <xdr:col>2</xdr:col>
      <xdr:colOff>1303200</xdr:colOff>
      <xdr:row>11</xdr:row>
      <xdr:rowOff>902456</xdr:rowOff>
    </xdr:to>
    <xdr:pic>
      <xdr:nvPicPr>
        <xdr:cNvPr id="14" name="Picture 13" descr="Результат пошуку зображень за запитом &quot;Bedotia&quot;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8765794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22087</xdr:colOff>
      <xdr:row>12</xdr:row>
      <xdr:rowOff>88349</xdr:rowOff>
    </xdr:from>
    <xdr:to>
      <xdr:col>2</xdr:col>
      <xdr:colOff>1325287</xdr:colOff>
      <xdr:row>13</xdr:row>
      <xdr:rowOff>13816</xdr:rowOff>
    </xdr:to>
    <xdr:pic>
      <xdr:nvPicPr>
        <xdr:cNvPr id="15" name="Picture 14" descr="Результат пошуку зображень за запитом &quot;Bedotia Geayi&quot;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420" y="18397516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22087</xdr:colOff>
      <xdr:row>13</xdr:row>
      <xdr:rowOff>55217</xdr:rowOff>
    </xdr:from>
    <xdr:to>
      <xdr:col>2</xdr:col>
      <xdr:colOff>1325287</xdr:colOff>
      <xdr:row>13</xdr:row>
      <xdr:rowOff>912017</xdr:rowOff>
    </xdr:to>
    <xdr:pic>
      <xdr:nvPicPr>
        <xdr:cNvPr id="17" name="Picture 16" descr="Пов’язане зображення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420" y="19909550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22087</xdr:colOff>
      <xdr:row>14</xdr:row>
      <xdr:rowOff>33129</xdr:rowOff>
    </xdr:from>
    <xdr:to>
      <xdr:col>2</xdr:col>
      <xdr:colOff>1325287</xdr:colOff>
      <xdr:row>14</xdr:row>
      <xdr:rowOff>889929</xdr:rowOff>
    </xdr:to>
    <xdr:pic>
      <xdr:nvPicPr>
        <xdr:cNvPr id="18" name="Picture 17" descr="Результат пошуку зображень за запитом &quot;cichlids&quot;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2420" y="21803046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33129</xdr:colOff>
      <xdr:row>15</xdr:row>
      <xdr:rowOff>22086</xdr:rowOff>
    </xdr:from>
    <xdr:to>
      <xdr:col>2</xdr:col>
      <xdr:colOff>1336329</xdr:colOff>
      <xdr:row>15</xdr:row>
      <xdr:rowOff>878886</xdr:rowOff>
    </xdr:to>
    <xdr:pic>
      <xdr:nvPicPr>
        <xdr:cNvPr id="19" name="Picture 18" descr="Результат пошуку зображень за запитом &quot;Danios&quot;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3462" y="23686419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16</xdr:row>
      <xdr:rowOff>55218</xdr:rowOff>
    </xdr:from>
    <xdr:to>
      <xdr:col>2</xdr:col>
      <xdr:colOff>1303200</xdr:colOff>
      <xdr:row>16</xdr:row>
      <xdr:rowOff>912018</xdr:rowOff>
    </xdr:to>
    <xdr:pic>
      <xdr:nvPicPr>
        <xdr:cNvPr id="20" name="Picture 19" descr="Результат пошуку зображень за запитом &quot;Discus&quot;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9275" y="13418793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16</xdr:row>
      <xdr:rowOff>928687</xdr:rowOff>
    </xdr:from>
    <xdr:to>
      <xdr:col>2</xdr:col>
      <xdr:colOff>1303200</xdr:colOff>
      <xdr:row>17</xdr:row>
      <xdr:rowOff>856799</xdr:rowOff>
    </xdr:to>
    <xdr:pic>
      <xdr:nvPicPr>
        <xdr:cNvPr id="21" name="Picture 20" descr="Результат пошуку зображень за запитом &quot;Distichodus&quot;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9275" y="14292262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18</xdr:row>
      <xdr:rowOff>71888</xdr:rowOff>
    </xdr:from>
    <xdr:to>
      <xdr:col>2</xdr:col>
      <xdr:colOff>1303201</xdr:colOff>
      <xdr:row>19</xdr:row>
      <xdr:rowOff>0</xdr:rowOff>
    </xdr:to>
    <xdr:pic>
      <xdr:nvPicPr>
        <xdr:cNvPr id="22" name="Picture 21" descr="Результат пошуку зображень за запитом &quot;Eutropiellus&quot;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9276" y="15292838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33130</xdr:rowOff>
    </xdr:from>
    <xdr:to>
      <xdr:col>2</xdr:col>
      <xdr:colOff>1303200</xdr:colOff>
      <xdr:row>19</xdr:row>
      <xdr:rowOff>889930</xdr:rowOff>
    </xdr:to>
    <xdr:pic>
      <xdr:nvPicPr>
        <xdr:cNvPr id="23" name="Picture 22" descr="Результат пошуку зображень за запитом &quot;Freshwater gobies&quot;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0333" y="31751380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33129</xdr:rowOff>
    </xdr:from>
    <xdr:to>
      <xdr:col>2</xdr:col>
      <xdr:colOff>1303200</xdr:colOff>
      <xdr:row>20</xdr:row>
      <xdr:rowOff>889929</xdr:rowOff>
    </xdr:to>
    <xdr:pic>
      <xdr:nvPicPr>
        <xdr:cNvPr id="24" name="Picture 23" descr="Результат пошуку зображень за запитом &quot;freshwater puffers&quot;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9275" y="17111454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55218</xdr:colOff>
      <xdr:row>21</xdr:row>
      <xdr:rowOff>22087</xdr:rowOff>
    </xdr:from>
    <xdr:to>
      <xdr:col>3</xdr:col>
      <xdr:colOff>15393</xdr:colOff>
      <xdr:row>21</xdr:row>
      <xdr:rowOff>878887</xdr:rowOff>
    </xdr:to>
    <xdr:pic>
      <xdr:nvPicPr>
        <xdr:cNvPr id="25" name="Picture 24" descr="Результат пошуку зображень за запитом &quot;glass catfish&quot;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5551" y="35254004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11042</xdr:colOff>
      <xdr:row>22</xdr:row>
      <xdr:rowOff>25510</xdr:rowOff>
    </xdr:from>
    <xdr:to>
      <xdr:col>2</xdr:col>
      <xdr:colOff>1314242</xdr:colOff>
      <xdr:row>22</xdr:row>
      <xdr:rowOff>882310</xdr:rowOff>
    </xdr:to>
    <xdr:pic>
      <xdr:nvPicPr>
        <xdr:cNvPr id="26" name="Picture 25" descr="Результат пошуку зображень за запитом &quot;Hatchet fish&quot;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1375" y="37183593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1303200</xdr:colOff>
      <xdr:row>23</xdr:row>
      <xdr:rowOff>856800</xdr:rowOff>
    </xdr:to>
    <xdr:pic>
      <xdr:nvPicPr>
        <xdr:cNvPr id="27" name="Picture 26" descr="Результат пошуку зображень за запитом &quot;Livebearers&quot;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0333" y="39243000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33130</xdr:rowOff>
    </xdr:from>
    <xdr:to>
      <xdr:col>2</xdr:col>
      <xdr:colOff>1303200</xdr:colOff>
      <xdr:row>24</xdr:row>
      <xdr:rowOff>889930</xdr:rowOff>
    </xdr:to>
    <xdr:pic>
      <xdr:nvPicPr>
        <xdr:cNvPr id="28" name="Picture 27" descr="Результат пошуку зображень за запитом &quot;loaches&quot;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9275" y="20826205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11045</xdr:colOff>
      <xdr:row>25</xdr:row>
      <xdr:rowOff>38068</xdr:rowOff>
    </xdr:from>
    <xdr:to>
      <xdr:col>2</xdr:col>
      <xdr:colOff>1314245</xdr:colOff>
      <xdr:row>25</xdr:row>
      <xdr:rowOff>894868</xdr:rowOff>
    </xdr:to>
    <xdr:pic>
      <xdr:nvPicPr>
        <xdr:cNvPr id="29" name="Picture 28" descr="Результат пошуку зображень за запитом &quot;Loricarids&quot;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1378" y="42985235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33130</xdr:colOff>
      <xdr:row>26</xdr:row>
      <xdr:rowOff>55217</xdr:rowOff>
    </xdr:from>
    <xdr:to>
      <xdr:col>2</xdr:col>
      <xdr:colOff>1336330</xdr:colOff>
      <xdr:row>26</xdr:row>
      <xdr:rowOff>912017</xdr:rowOff>
    </xdr:to>
    <xdr:pic>
      <xdr:nvPicPr>
        <xdr:cNvPr id="30" name="Picture 29" descr="Результат пошуку зображень за запитом &quot;mud skippers&quot;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3463" y="44420550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44174</xdr:colOff>
      <xdr:row>27</xdr:row>
      <xdr:rowOff>55218</xdr:rowOff>
    </xdr:from>
    <xdr:to>
      <xdr:col>3</xdr:col>
      <xdr:colOff>4349</xdr:colOff>
      <xdr:row>27</xdr:row>
      <xdr:rowOff>912018</xdr:rowOff>
    </xdr:to>
    <xdr:pic>
      <xdr:nvPicPr>
        <xdr:cNvPr id="31" name="Picture 30" descr="Результат пошуку зображень за запитом &quot;Paradise Fish&quot;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4507" y="46050385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1</xdr:rowOff>
    </xdr:from>
    <xdr:to>
      <xdr:col>2</xdr:col>
      <xdr:colOff>1303200</xdr:colOff>
      <xdr:row>28</xdr:row>
      <xdr:rowOff>856801</xdr:rowOff>
    </xdr:to>
    <xdr:pic>
      <xdr:nvPicPr>
        <xdr:cNvPr id="32" name="Picture 31" descr="Результат пошуку зображень за запитом &quot;Pearl Gourami&quot;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0333" y="47550918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22088</xdr:colOff>
      <xdr:row>29</xdr:row>
      <xdr:rowOff>44173</xdr:rowOff>
    </xdr:from>
    <xdr:to>
      <xdr:col>2</xdr:col>
      <xdr:colOff>1325288</xdr:colOff>
      <xdr:row>29</xdr:row>
      <xdr:rowOff>900973</xdr:rowOff>
    </xdr:to>
    <xdr:pic>
      <xdr:nvPicPr>
        <xdr:cNvPr id="33" name="Picture 32" descr="Результат пошуку зображень за запитом &quot;Pimelodids&quot;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2421" y="49299006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22088</xdr:colOff>
      <xdr:row>30</xdr:row>
      <xdr:rowOff>58639</xdr:rowOff>
    </xdr:from>
    <xdr:to>
      <xdr:col>2</xdr:col>
      <xdr:colOff>1325288</xdr:colOff>
      <xdr:row>30</xdr:row>
      <xdr:rowOff>915439</xdr:rowOff>
    </xdr:to>
    <xdr:pic>
      <xdr:nvPicPr>
        <xdr:cNvPr id="34" name="Picture 33" descr="Результат пошуку зображень за запитом &quot;Rainbow fish&quot;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421" y="51027972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33129</xdr:colOff>
      <xdr:row>31</xdr:row>
      <xdr:rowOff>33129</xdr:rowOff>
    </xdr:from>
    <xdr:to>
      <xdr:col>2</xdr:col>
      <xdr:colOff>1336329</xdr:colOff>
      <xdr:row>31</xdr:row>
      <xdr:rowOff>889929</xdr:rowOff>
    </xdr:to>
    <xdr:pic>
      <xdr:nvPicPr>
        <xdr:cNvPr id="36" name="Picture 35" descr="Результат пошуку зображень за запитом &quot;rosy barbs&quot;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462" y="52812212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32</xdr:row>
      <xdr:rowOff>55218</xdr:rowOff>
    </xdr:from>
    <xdr:to>
      <xdr:col>2</xdr:col>
      <xdr:colOff>1303201</xdr:colOff>
      <xdr:row>32</xdr:row>
      <xdr:rowOff>912018</xdr:rowOff>
    </xdr:to>
    <xdr:pic>
      <xdr:nvPicPr>
        <xdr:cNvPr id="37" name="Picture 36" descr="Результат пошуку зображень за запитом &quot;spiny eels&quot;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334" y="54644051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44175</xdr:colOff>
      <xdr:row>33</xdr:row>
      <xdr:rowOff>66261</xdr:rowOff>
    </xdr:from>
    <xdr:to>
      <xdr:col>3</xdr:col>
      <xdr:colOff>4350</xdr:colOff>
      <xdr:row>33</xdr:row>
      <xdr:rowOff>923061</xdr:rowOff>
    </xdr:to>
    <xdr:pic>
      <xdr:nvPicPr>
        <xdr:cNvPr id="38" name="Picture 37" descr="Результат пошуку зображень за запитом &quot;Synodontis&quot;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4508" y="56189678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1280583</xdr:colOff>
      <xdr:row>34</xdr:row>
      <xdr:rowOff>920750</xdr:rowOff>
    </xdr:to>
    <xdr:pic>
      <xdr:nvPicPr>
        <xdr:cNvPr id="39" name="Picture 38" descr="Результат пошуку зображень за запитом &quot;Tetras&quot;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9275" y="30079950"/>
          <a:ext cx="1280583" cy="92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48127</xdr:rowOff>
    </xdr:from>
    <xdr:to>
      <xdr:col>2</xdr:col>
      <xdr:colOff>1302671</xdr:colOff>
      <xdr:row>35</xdr:row>
      <xdr:rowOff>904927</xdr:rowOff>
    </xdr:to>
    <xdr:pic>
      <xdr:nvPicPr>
        <xdr:cNvPr id="40" name="Picture 39" descr="Результат пошуку зображень за запитом &quot;Arius catfish&quot;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9275" y="31056765"/>
          <a:ext cx="1302671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32084</xdr:colOff>
      <xdr:row>36</xdr:row>
      <xdr:rowOff>56148</xdr:rowOff>
    </xdr:from>
    <xdr:to>
      <xdr:col>2</xdr:col>
      <xdr:colOff>1335284</xdr:colOff>
      <xdr:row>36</xdr:row>
      <xdr:rowOff>912948</xdr:rowOff>
    </xdr:to>
    <xdr:pic>
      <xdr:nvPicPr>
        <xdr:cNvPr id="41" name="Picture 40" descr="Результат пошуку зображень за запитом &quot;Australian Arowana&quot;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2417" y="61767565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32084</xdr:colOff>
      <xdr:row>37</xdr:row>
      <xdr:rowOff>54971</xdr:rowOff>
    </xdr:from>
    <xdr:to>
      <xdr:col>2</xdr:col>
      <xdr:colOff>1335284</xdr:colOff>
      <xdr:row>37</xdr:row>
      <xdr:rowOff>911771</xdr:rowOff>
    </xdr:to>
    <xdr:pic>
      <xdr:nvPicPr>
        <xdr:cNvPr id="43" name="Picture 42" descr="Результат пошуку зображень за запитом &quot;Corydoras&quot;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2417" y="63068138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48126</xdr:colOff>
      <xdr:row>38</xdr:row>
      <xdr:rowOff>32084</xdr:rowOff>
    </xdr:from>
    <xdr:to>
      <xdr:col>3</xdr:col>
      <xdr:colOff>8301</xdr:colOff>
      <xdr:row>38</xdr:row>
      <xdr:rowOff>888884</xdr:rowOff>
    </xdr:to>
    <xdr:pic>
      <xdr:nvPicPr>
        <xdr:cNvPr id="44" name="Picture 43" descr="Результат пошуку зображень за запитом &quot;Harlequin Rasboras&quot;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8459" y="64442251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6505</xdr:rowOff>
    </xdr:from>
    <xdr:to>
      <xdr:col>2</xdr:col>
      <xdr:colOff>1302671</xdr:colOff>
      <xdr:row>39</xdr:row>
      <xdr:rowOff>863305</xdr:rowOff>
    </xdr:to>
    <xdr:pic>
      <xdr:nvPicPr>
        <xdr:cNvPr id="45" name="Picture 44" descr="Результат пошуку зображень за запитом &quot;Killifish&quot;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9275" y="34729893"/>
          <a:ext cx="1302671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40</xdr:row>
      <xdr:rowOff>37474</xdr:rowOff>
    </xdr:from>
    <xdr:to>
      <xdr:col>2</xdr:col>
      <xdr:colOff>1302671</xdr:colOff>
      <xdr:row>40</xdr:row>
      <xdr:rowOff>894274</xdr:rowOff>
    </xdr:to>
    <xdr:pic>
      <xdr:nvPicPr>
        <xdr:cNvPr id="46" name="Picture 45" descr="Результат пошуку зображень за запитом &quot;scats fish&quot;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9275" y="35689549"/>
          <a:ext cx="1302671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75993</xdr:rowOff>
    </xdr:from>
    <xdr:to>
      <xdr:col>2</xdr:col>
      <xdr:colOff>1303200</xdr:colOff>
      <xdr:row>42</xdr:row>
      <xdr:rowOff>1459</xdr:rowOff>
    </xdr:to>
    <xdr:pic>
      <xdr:nvPicPr>
        <xdr:cNvPr id="47" name="Picture 46" descr="Пов’язане зображення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19275" y="36656756"/>
          <a:ext cx="1303200" cy="854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63499</xdr:rowOff>
    </xdr:from>
    <xdr:to>
      <xdr:col>2</xdr:col>
      <xdr:colOff>1303200</xdr:colOff>
      <xdr:row>42</xdr:row>
      <xdr:rowOff>920299</xdr:rowOff>
    </xdr:to>
    <xdr:pic>
      <xdr:nvPicPr>
        <xdr:cNvPr id="48" name="Picture 47" descr="Пов’язане зображення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37572949"/>
          <a:ext cx="1303200" cy="85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43409</xdr:colOff>
      <xdr:row>3</xdr:row>
      <xdr:rowOff>121327</xdr:rowOff>
    </xdr:from>
    <xdr:to>
      <xdr:col>13</xdr:col>
      <xdr:colOff>216264</xdr:colOff>
      <xdr:row>27</xdr:row>
      <xdr:rowOff>102589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pSpPr/>
      </xdr:nvGrpSpPr>
      <xdr:grpSpPr>
        <a:xfrm>
          <a:off x="129134" y="692827"/>
          <a:ext cx="7126105" cy="4553262"/>
          <a:chOff x="3543300" y="586740"/>
          <a:chExt cx="7840980" cy="4808220"/>
        </a:xfrm>
      </xdr:grpSpPr>
      <xdr:grpSp>
        <xdr:nvGrpSpPr>
          <xdr:cNvPr id="2" name="Group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GrpSpPr/>
        </xdr:nvGrpSpPr>
        <xdr:grpSpPr>
          <a:xfrm>
            <a:off x="3642360" y="1158240"/>
            <a:ext cx="7301144" cy="4236720"/>
            <a:chOff x="22860" y="0"/>
            <a:chExt cx="7301144" cy="4236720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email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2860" y="0"/>
              <a:ext cx="7301144" cy="4236720"/>
            </a:xfrm>
            <a:prstGeom prst="rect">
              <a:avLst/>
            </a:prstGeom>
          </xdr:spPr>
        </xdr:pic>
        <xdr:sp macro="" textlink="">
          <xdr:nvSpPr>
            <xdr:cNvPr id="7" name="Oval 6">
              <a:extLst>
                <a:ext uri="{FF2B5EF4-FFF2-40B4-BE49-F238E27FC236}">
                  <a16:creationId xmlns:a16="http://schemas.microsoft.com/office/drawing/2014/main" id="{00000000-0008-0000-0500-000007000000}"/>
                </a:ext>
              </a:extLst>
            </xdr:cNvPr>
            <xdr:cNvSpPr/>
          </xdr:nvSpPr>
          <xdr:spPr>
            <a:xfrm>
              <a:off x="3893820" y="2171700"/>
              <a:ext cx="396240" cy="266700"/>
            </a:xfrm>
            <a:prstGeom prst="ellips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US" sz="900"/>
                <a:t>1</a:t>
              </a:r>
              <a:endParaRPr lang="ru-UA" sz="900"/>
            </a:p>
          </xdr:txBody>
        </xdr:sp>
        <xdr:sp macro="" textlink="">
          <xdr:nvSpPr>
            <xdr:cNvPr id="8" name="Oval 7">
              <a:extLst>
                <a:ext uri="{FF2B5EF4-FFF2-40B4-BE49-F238E27FC236}">
                  <a16:creationId xmlns:a16="http://schemas.microsoft.com/office/drawing/2014/main" id="{00000000-0008-0000-0500-000008000000}"/>
                </a:ext>
              </a:extLst>
            </xdr:cNvPr>
            <xdr:cNvSpPr/>
          </xdr:nvSpPr>
          <xdr:spPr>
            <a:xfrm>
              <a:off x="1524000" y="1844040"/>
              <a:ext cx="403860" cy="289560"/>
            </a:xfrm>
            <a:prstGeom prst="ellips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US" sz="900"/>
                <a:t>2</a:t>
              </a:r>
              <a:endParaRPr lang="ru-UA" sz="900"/>
            </a:p>
          </xdr:txBody>
        </xdr:sp>
        <xdr:sp macro="" textlink="">
          <xdr:nvSpPr>
            <xdr:cNvPr id="9" name="Oval 8">
              <a:extLst>
                <a:ext uri="{FF2B5EF4-FFF2-40B4-BE49-F238E27FC236}">
                  <a16:creationId xmlns:a16="http://schemas.microsoft.com/office/drawing/2014/main" id="{00000000-0008-0000-0500-000009000000}"/>
                </a:ext>
              </a:extLst>
            </xdr:cNvPr>
            <xdr:cNvSpPr/>
          </xdr:nvSpPr>
          <xdr:spPr>
            <a:xfrm>
              <a:off x="5379720" y="1493520"/>
              <a:ext cx="381000" cy="266700"/>
            </a:xfrm>
            <a:prstGeom prst="ellips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ru-RU" sz="900"/>
                <a:t>3</a:t>
              </a:r>
              <a:endParaRPr lang="ru-UA" sz="900"/>
            </a:p>
          </xdr:txBody>
        </xdr:sp>
        <xdr:sp macro="" textlink="">
          <xdr:nvSpPr>
            <xdr:cNvPr id="11" name="Oval 10">
              <a:extLst>
                <a:ext uri="{FF2B5EF4-FFF2-40B4-BE49-F238E27FC236}">
                  <a16:creationId xmlns:a16="http://schemas.microsoft.com/office/drawing/2014/main" id="{00000000-0008-0000-0500-00000B000000}"/>
                </a:ext>
              </a:extLst>
            </xdr:cNvPr>
            <xdr:cNvSpPr/>
          </xdr:nvSpPr>
          <xdr:spPr>
            <a:xfrm>
              <a:off x="4198620" y="2506980"/>
              <a:ext cx="388620" cy="266700"/>
            </a:xfrm>
            <a:prstGeom prst="ellips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US" sz="900"/>
                <a:t>4</a:t>
              </a:r>
              <a:endParaRPr lang="ru-UA" sz="900"/>
            </a:p>
          </xdr:txBody>
        </xdr:sp>
        <xdr:sp macro="" textlink="">
          <xdr:nvSpPr>
            <xdr:cNvPr id="12" name="Oval 11">
              <a:extLst>
                <a:ext uri="{FF2B5EF4-FFF2-40B4-BE49-F238E27FC236}">
                  <a16:creationId xmlns:a16="http://schemas.microsoft.com/office/drawing/2014/main" id="{00000000-0008-0000-0500-00000C000000}"/>
                </a:ext>
              </a:extLst>
            </xdr:cNvPr>
            <xdr:cNvSpPr/>
          </xdr:nvSpPr>
          <xdr:spPr>
            <a:xfrm>
              <a:off x="4229100" y="2263140"/>
              <a:ext cx="388620" cy="259080"/>
            </a:xfrm>
            <a:prstGeom prst="ellips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ru-RU" sz="900"/>
                <a:t>5</a:t>
              </a:r>
              <a:endParaRPr lang="ru-UA" sz="900"/>
            </a:p>
          </xdr:txBody>
        </xdr:sp>
        <xdr:sp macro="" textlink="">
          <xdr:nvSpPr>
            <xdr:cNvPr id="13" name="Oval 12">
              <a:extLst>
                <a:ext uri="{FF2B5EF4-FFF2-40B4-BE49-F238E27FC236}">
                  <a16:creationId xmlns:a16="http://schemas.microsoft.com/office/drawing/2014/main" id="{00000000-0008-0000-0500-00000D000000}"/>
                </a:ext>
              </a:extLst>
            </xdr:cNvPr>
            <xdr:cNvSpPr/>
          </xdr:nvSpPr>
          <xdr:spPr>
            <a:xfrm>
              <a:off x="6842760" y="2362200"/>
              <a:ext cx="381000" cy="243840"/>
            </a:xfrm>
            <a:prstGeom prst="ellips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ru-RU" sz="900"/>
                <a:t>6</a:t>
              </a:r>
              <a:endParaRPr lang="ru-UA" sz="900"/>
            </a:p>
          </xdr:txBody>
        </xdr:sp>
        <xdr:sp macro="" textlink="">
          <xdr:nvSpPr>
            <xdr:cNvPr id="14" name="Oval 13">
              <a:extLst>
                <a:ext uri="{FF2B5EF4-FFF2-40B4-BE49-F238E27FC236}">
                  <a16:creationId xmlns:a16="http://schemas.microsoft.com/office/drawing/2014/main" id="{00000000-0008-0000-0500-00000E000000}"/>
                </a:ext>
              </a:extLst>
            </xdr:cNvPr>
            <xdr:cNvSpPr/>
          </xdr:nvSpPr>
          <xdr:spPr>
            <a:xfrm>
              <a:off x="6903720" y="2705100"/>
              <a:ext cx="403860" cy="266700"/>
            </a:xfrm>
            <a:prstGeom prst="ellips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ru-RU" sz="900"/>
                <a:t>7</a:t>
              </a:r>
              <a:endParaRPr lang="ru-UA" sz="900"/>
            </a:p>
          </xdr:txBody>
        </xdr:sp>
        <xdr:sp macro="" textlink="">
          <xdr:nvSpPr>
            <xdr:cNvPr id="15" name="Oval 14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SpPr/>
          </xdr:nvSpPr>
          <xdr:spPr>
            <a:xfrm>
              <a:off x="4648200" y="2552700"/>
              <a:ext cx="365760" cy="251460"/>
            </a:xfrm>
            <a:prstGeom prst="ellips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ru-RU" sz="900"/>
                <a:t>8</a:t>
              </a:r>
              <a:endParaRPr lang="ru-UA" sz="900"/>
            </a:p>
          </xdr:txBody>
        </xdr:sp>
        <xdr:sp macro="" textlink="">
          <xdr:nvSpPr>
            <xdr:cNvPr id="16" name="Oval 15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SpPr/>
          </xdr:nvSpPr>
          <xdr:spPr>
            <a:xfrm>
              <a:off x="1554480" y="1310640"/>
              <a:ext cx="411480" cy="289560"/>
            </a:xfrm>
            <a:prstGeom prst="ellips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ru-RU" sz="900"/>
                <a:t>9</a:t>
              </a:r>
              <a:endParaRPr lang="ru-UA" sz="900"/>
            </a:p>
          </xdr:txBody>
        </xdr:sp>
        <xdr:sp macro="" textlink="">
          <xdr:nvSpPr>
            <xdr:cNvPr id="17" name="Oval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SpPr/>
          </xdr:nvSpPr>
          <xdr:spPr>
            <a:xfrm>
              <a:off x="2202180" y="2872740"/>
              <a:ext cx="411480" cy="297180"/>
            </a:xfrm>
            <a:prstGeom prst="ellips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ru-RU" sz="800"/>
                <a:t>10</a:t>
              </a:r>
              <a:endParaRPr lang="ru-UA" sz="800"/>
            </a:p>
          </xdr:txBody>
        </xdr:sp>
        <xdr:sp macro="" textlink="">
          <xdr:nvSpPr>
            <xdr:cNvPr id="18" name="Oval 17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SpPr/>
          </xdr:nvSpPr>
          <xdr:spPr>
            <a:xfrm>
              <a:off x="2339340" y="2156460"/>
              <a:ext cx="426720" cy="281940"/>
            </a:xfrm>
            <a:prstGeom prst="ellips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ru-RU" sz="900"/>
                <a:t>11</a:t>
              </a:r>
              <a:endParaRPr lang="ru-UA" sz="900"/>
            </a:p>
          </xdr:txBody>
        </xdr:sp>
        <xdr:sp macro="" textlink="">
          <xdr:nvSpPr>
            <xdr:cNvPr id="19" name="Oval 18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SpPr/>
          </xdr:nvSpPr>
          <xdr:spPr>
            <a:xfrm>
              <a:off x="1988820" y="1882140"/>
              <a:ext cx="434340" cy="327660"/>
            </a:xfrm>
            <a:prstGeom prst="ellips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ru-RU" sz="900"/>
                <a:t>12</a:t>
              </a:r>
              <a:endParaRPr lang="ru-UA" sz="900"/>
            </a:p>
          </xdr:txBody>
        </xdr:sp>
        <xdr:sp macro="" textlink="">
          <xdr:nvSpPr>
            <xdr:cNvPr id="20" name="Oval 1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SpPr/>
          </xdr:nvSpPr>
          <xdr:spPr>
            <a:xfrm>
              <a:off x="6073140" y="1653540"/>
              <a:ext cx="434340" cy="281940"/>
            </a:xfrm>
            <a:prstGeom prst="ellips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ru-RU" sz="900"/>
                <a:t>13</a:t>
              </a:r>
              <a:endParaRPr lang="ru-UA" sz="900"/>
            </a:p>
          </xdr:txBody>
        </xdr:sp>
        <xdr:sp macro="" textlink="">
          <xdr:nvSpPr>
            <xdr:cNvPr id="21" name="Oval 20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SpPr/>
          </xdr:nvSpPr>
          <xdr:spPr>
            <a:xfrm>
              <a:off x="6027420" y="1958340"/>
              <a:ext cx="426720" cy="297180"/>
            </a:xfrm>
            <a:prstGeom prst="ellips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ru-RU" sz="900"/>
                <a:t>14</a:t>
              </a:r>
              <a:endParaRPr lang="ru-UA" sz="900"/>
            </a:p>
          </xdr:txBody>
        </xdr:sp>
        <xdr:sp macro="" textlink="">
          <xdr:nvSpPr>
            <xdr:cNvPr id="22" name="Oval 21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SpPr/>
          </xdr:nvSpPr>
          <xdr:spPr>
            <a:xfrm>
              <a:off x="5958840" y="2301240"/>
              <a:ext cx="434340" cy="266700"/>
            </a:xfrm>
            <a:prstGeom prst="ellips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ru-RU" sz="900"/>
                <a:t>15</a:t>
              </a:r>
              <a:endParaRPr lang="ru-UA" sz="900"/>
            </a:p>
          </xdr:txBody>
        </xdr:sp>
        <xdr:sp macro="" textlink="">
          <xdr:nvSpPr>
            <xdr:cNvPr id="23" name="Oval 22">
              <a:extLst>
                <a:ext uri="{FF2B5EF4-FFF2-40B4-BE49-F238E27FC236}">
                  <a16:creationId xmlns:a16="http://schemas.microsoft.com/office/drawing/2014/main" id="{00000000-0008-0000-0500-000017000000}"/>
                </a:ext>
              </a:extLst>
            </xdr:cNvPr>
            <xdr:cNvSpPr/>
          </xdr:nvSpPr>
          <xdr:spPr>
            <a:xfrm>
              <a:off x="4015740" y="2766060"/>
              <a:ext cx="434340" cy="304800"/>
            </a:xfrm>
            <a:prstGeom prst="ellips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ru-RU" sz="900"/>
                <a:t>16</a:t>
              </a:r>
              <a:endParaRPr lang="ru-UA" sz="900"/>
            </a:p>
          </xdr:txBody>
        </xdr:sp>
        <xdr:sp macro="" textlink="">
          <xdr:nvSpPr>
            <xdr:cNvPr id="25" name="Oval 24">
              <a:hlinkClick xmlns:r="http://schemas.openxmlformats.org/officeDocument/2006/relationships" r:id="rId2" tooltip="West or Central African River"/>
              <a:extLst>
                <a:ext uri="{FF2B5EF4-FFF2-40B4-BE49-F238E27FC236}">
                  <a16:creationId xmlns:a16="http://schemas.microsoft.com/office/drawing/2014/main" id="{00000000-0008-0000-0500-000019000000}"/>
                </a:ext>
              </a:extLst>
            </xdr:cNvPr>
            <xdr:cNvSpPr/>
          </xdr:nvSpPr>
          <xdr:spPr>
            <a:xfrm>
              <a:off x="3200400" y="1744980"/>
              <a:ext cx="441960" cy="320040"/>
            </a:xfrm>
            <a:prstGeom prst="ellips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ru-RU" sz="900"/>
                <a:t>18</a:t>
              </a:r>
              <a:endParaRPr lang="ru-UA" sz="900"/>
            </a:p>
          </xdr:txBody>
        </xdr:sp>
        <xdr:sp macro="" textlink="">
          <xdr:nvSpPr>
            <xdr:cNvPr id="26" name="Oval 25">
              <a:extLst>
                <a:ext uri="{FF2B5EF4-FFF2-40B4-BE49-F238E27FC236}">
                  <a16:creationId xmlns:a16="http://schemas.microsoft.com/office/drawing/2014/main" id="{00000000-0008-0000-0500-00001A000000}"/>
                </a:ext>
              </a:extLst>
            </xdr:cNvPr>
            <xdr:cNvSpPr/>
          </xdr:nvSpPr>
          <xdr:spPr>
            <a:xfrm>
              <a:off x="5745480" y="1676400"/>
              <a:ext cx="434340" cy="281940"/>
            </a:xfrm>
            <a:prstGeom prst="ellips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ru-RU" sz="900"/>
                <a:t>17</a:t>
              </a:r>
              <a:endParaRPr lang="ru-UA" sz="900"/>
            </a:p>
          </xdr:txBody>
        </xdr:sp>
      </xdr:grpSp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GraphicFramePr/>
        </xdr:nvGraphicFramePr>
        <xdr:xfrm>
          <a:off x="3543300" y="586740"/>
          <a:ext cx="7840980" cy="4328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171450</xdr:colOff>
      <xdr:row>3</xdr:row>
      <xdr:rowOff>47625</xdr:rowOff>
    </xdr:from>
    <xdr:to>
      <xdr:col>12</xdr:col>
      <xdr:colOff>144780</xdr:colOff>
      <xdr:row>9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198120</xdr:colOff>
      <xdr:row>3</xdr:row>
      <xdr:rowOff>137160</xdr:rowOff>
    </xdr:from>
    <xdr:to>
      <xdr:col>19</xdr:col>
      <xdr:colOff>297180</xdr:colOff>
      <xdr:row>22</xdr:row>
      <xdr:rowOff>137160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6903720" y="708660"/>
          <a:ext cx="4975860" cy="3619500"/>
          <a:chOff x="2876550" y="214312"/>
          <a:chExt cx="5480984" cy="3881438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GraphicFramePr/>
        </xdr:nvGraphicFramePr>
        <xdr:xfrm>
          <a:off x="2876550" y="214312"/>
          <a:ext cx="5480984" cy="3881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/>
        </xdr:nvSpPr>
        <xdr:spPr>
          <a:xfrm>
            <a:off x="4291376" y="1790701"/>
            <a:ext cx="261478" cy="238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1</a:t>
            </a:r>
            <a:endParaRPr lang="uk-UA" sz="1100">
              <a:solidFill>
                <a:schemeClr val="bg1"/>
              </a:solidFill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 txBox="1"/>
        </xdr:nvSpPr>
        <xdr:spPr>
          <a:xfrm>
            <a:off x="4402533" y="1571626"/>
            <a:ext cx="261478" cy="238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2</a:t>
            </a:r>
            <a:endParaRPr lang="uk-UA" sz="1100">
              <a:solidFill>
                <a:schemeClr val="bg1"/>
              </a:solidFill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/>
        </xdr:nvSpPr>
        <xdr:spPr>
          <a:xfrm>
            <a:off x="4562911" y="1362076"/>
            <a:ext cx="261478" cy="238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3</a:t>
            </a:r>
            <a:endParaRPr lang="uk-UA" sz="1100">
              <a:solidFill>
                <a:schemeClr val="bg1"/>
              </a:solidFill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/>
        </xdr:nvSpPr>
        <xdr:spPr>
          <a:xfrm>
            <a:off x="4746062" y="1181101"/>
            <a:ext cx="261478" cy="238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4</a:t>
            </a:r>
            <a:endParaRPr lang="uk-UA" sz="1100">
              <a:solidFill>
                <a:schemeClr val="bg1"/>
              </a:solidFill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 txBox="1"/>
        </xdr:nvSpPr>
        <xdr:spPr>
          <a:xfrm>
            <a:off x="4250617" y="2066926"/>
            <a:ext cx="261478" cy="238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0</a:t>
            </a:r>
            <a:endParaRPr lang="uk-UA" sz="1100">
              <a:solidFill>
                <a:schemeClr val="bg1"/>
              </a:solidFill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/>
        </xdr:nvSpPr>
        <xdr:spPr>
          <a:xfrm>
            <a:off x="4948263" y="1057276"/>
            <a:ext cx="261478" cy="238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5</a:t>
            </a:r>
            <a:endParaRPr lang="uk-UA" sz="1100">
              <a:solidFill>
                <a:schemeClr val="bg1"/>
              </a:solidFill>
            </a:endParaRPr>
          </a:p>
        </xdr:txBody>
      </xdr:sp>
      <xdr:sp macro="" textlink="$C$4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/>
        </xdr:nvSpPr>
        <xdr:spPr>
          <a:xfrm>
            <a:off x="5273379" y="1833805"/>
            <a:ext cx="448117" cy="2516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330FCC13-FABF-4EE2-92EF-DC036AA8B696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7</a:t>
            </a:fld>
            <a:endParaRPr lang="uk-UA" sz="1100">
              <a:solidFill>
                <a:schemeClr val="bg1"/>
              </a:solidFill>
            </a:endParaRPr>
          </a:p>
        </xdr:txBody>
      </xdr:sp>
      <xdr:sp macro="" textlink="$C$7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/>
        </xdr:nvSpPr>
        <xdr:spPr>
          <a:xfrm rot="10800000" flipV="1">
            <a:off x="5625612" y="1820920"/>
            <a:ext cx="424276" cy="2753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C7FA5DCE-F48A-4865-8D6C-26F68EB10FB0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7</a:t>
            </a:fld>
            <a:endParaRPr lang="uk-UA" sz="1100">
              <a:solidFill>
                <a:schemeClr val="bg1"/>
              </a:solidFill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/>
        </xdr:nvSpPr>
        <xdr:spPr>
          <a:xfrm>
            <a:off x="5713647" y="1009651"/>
            <a:ext cx="261478" cy="238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8</a:t>
            </a:r>
            <a:endParaRPr lang="uk-UA" sz="1100">
              <a:solidFill>
                <a:schemeClr val="bg1"/>
              </a:solidFill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/>
        </xdr:nvSpPr>
        <xdr:spPr>
          <a:xfrm>
            <a:off x="5975126" y="1114426"/>
            <a:ext cx="261478" cy="238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9</a:t>
            </a:r>
            <a:endParaRPr lang="uk-UA" sz="1100">
              <a:solidFill>
                <a:schemeClr val="bg1"/>
              </a:solidFill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 txBox="1"/>
        </xdr:nvSpPr>
        <xdr:spPr>
          <a:xfrm>
            <a:off x="6699218" y="1838325"/>
            <a:ext cx="382159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13</a:t>
            </a:r>
            <a:endParaRPr lang="uk-UA" sz="1100">
              <a:solidFill>
                <a:schemeClr val="bg1"/>
              </a:solidFill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SpPr txBox="1"/>
        </xdr:nvSpPr>
        <xdr:spPr>
          <a:xfrm>
            <a:off x="6709276" y="2105026"/>
            <a:ext cx="392216" cy="238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144</a:t>
            </a:r>
            <a:endParaRPr lang="uk-UA" sz="1100">
              <a:solidFill>
                <a:schemeClr val="bg1"/>
              </a:solidFill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0000000-0008-0000-0700-000010000000}"/>
              </a:ext>
            </a:extLst>
          </xdr:cNvPr>
          <xdr:cNvSpPr txBox="1"/>
        </xdr:nvSpPr>
        <xdr:spPr>
          <a:xfrm>
            <a:off x="6568479" y="1619250"/>
            <a:ext cx="382159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12</a:t>
            </a:r>
            <a:endParaRPr lang="uk-UA" sz="1100">
              <a:solidFill>
                <a:schemeClr val="bg1"/>
              </a:solidFill>
            </a:endParaRP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0700-000011000000}"/>
              </a:ext>
            </a:extLst>
          </xdr:cNvPr>
          <xdr:cNvSpPr txBox="1"/>
        </xdr:nvSpPr>
        <xdr:spPr>
          <a:xfrm>
            <a:off x="6397512" y="1371600"/>
            <a:ext cx="382159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11</a:t>
            </a:r>
            <a:endParaRPr lang="uk-UA" sz="1100">
              <a:solidFill>
                <a:schemeClr val="bg1"/>
              </a:solidFill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SpPr txBox="1"/>
        </xdr:nvSpPr>
        <xdr:spPr>
          <a:xfrm>
            <a:off x="6176262" y="1219200"/>
            <a:ext cx="382159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10</a:t>
            </a:r>
            <a:endParaRPr lang="uk-UA" sz="1100">
              <a:solidFill>
                <a:schemeClr val="bg1"/>
              </a:solidFill>
            </a:endParaRP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00000000-0008-0000-0700-000015000000}"/>
              </a:ext>
            </a:extLst>
          </xdr:cNvPr>
          <xdr:cNvSpPr txBox="1"/>
        </xdr:nvSpPr>
        <xdr:spPr>
          <a:xfrm rot="206085">
            <a:off x="5471014" y="969451"/>
            <a:ext cx="494747" cy="3315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uk-UA" sz="1100">
                <a:solidFill>
                  <a:schemeClr val="bg1"/>
                </a:solidFill>
              </a:rPr>
              <a:t> 7</a:t>
            </a: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00000000-0008-0000-0700-000016000000}"/>
              </a:ext>
            </a:extLst>
          </xdr:cNvPr>
          <xdr:cNvSpPr txBox="1"/>
        </xdr:nvSpPr>
        <xdr:spPr>
          <a:xfrm rot="206085">
            <a:off x="5264512" y="992472"/>
            <a:ext cx="261478" cy="238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uk-UA" sz="1100">
                <a:solidFill>
                  <a:schemeClr val="bg1"/>
                </a:solidFill>
              </a:rPr>
              <a:t>6</a:t>
            </a:r>
          </a:p>
        </xdr:txBody>
      </xdr:sp>
    </xdr:grpSp>
    <xdr:clientData/>
  </xdr:twoCellAnchor>
  <xdr:twoCellAnchor>
    <xdr:from>
      <xdr:col>13</xdr:col>
      <xdr:colOff>426720</xdr:colOff>
      <xdr:row>5</xdr:row>
      <xdr:rowOff>38100</xdr:rowOff>
    </xdr:from>
    <xdr:to>
      <xdr:col>17</xdr:col>
      <xdr:colOff>99060</xdr:colOff>
      <xdr:row>6</xdr:row>
      <xdr:rowOff>60960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>
          <a:off x="8351520" y="952500"/>
          <a:ext cx="2110740" cy="2057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показник кислотності води</a:t>
          </a:r>
          <a:endParaRPr lang="ru-UA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247651</xdr:colOff>
      <xdr:row>0</xdr:row>
      <xdr:rowOff>16148</xdr:rowOff>
    </xdr:from>
    <xdr:to>
      <xdr:col>21</xdr:col>
      <xdr:colOff>114302</xdr:colOff>
      <xdr:row>11</xdr:row>
      <xdr:rowOff>123824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4911" y="16148"/>
          <a:ext cx="4743450" cy="2119356"/>
        </a:xfrm>
        <a:prstGeom prst="rect">
          <a:avLst/>
        </a:prstGeom>
      </xdr:spPr>
    </xdr:pic>
    <xdr:clientData/>
  </xdr:twoCellAnchor>
  <xdr:twoCellAnchor>
    <xdr:from>
      <xdr:col>1</xdr:col>
      <xdr:colOff>102143</xdr:colOff>
      <xdr:row>23</xdr:row>
      <xdr:rowOff>174504</xdr:rowOff>
    </xdr:from>
    <xdr:to>
      <xdr:col>5</xdr:col>
      <xdr:colOff>207235</xdr:colOff>
      <xdr:row>35</xdr:row>
      <xdr:rowOff>69490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pSpPr/>
      </xdr:nvGrpSpPr>
      <xdr:grpSpPr>
        <a:xfrm>
          <a:off x="225968" y="4546479"/>
          <a:ext cx="3267392" cy="2180986"/>
          <a:chOff x="2102771" y="3081156"/>
          <a:chExt cx="4597622" cy="2975622"/>
        </a:xfrm>
      </xdr:grpSpPr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GraphicFramePr/>
        </xdr:nvGraphicFramePr>
        <xdr:xfrm>
          <a:off x="2102771" y="3081156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GraphicFramePr>
            <a:graphicFrameLocks/>
          </xdr:cNvGraphicFramePr>
        </xdr:nvGraphicFramePr>
        <xdr:xfrm>
          <a:off x="2215537" y="3563837"/>
          <a:ext cx="4484856" cy="249294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3"/>
  <sheetViews>
    <sheetView zoomScaleNormal="100" workbookViewId="0">
      <selection activeCell="G3" sqref="G3"/>
    </sheetView>
  </sheetViews>
  <sheetFormatPr defaultRowHeight="15" x14ac:dyDescent="0.25"/>
  <cols>
    <col min="2" max="2" width="19.7109375" bestFit="1" customWidth="1"/>
    <col min="3" max="3" width="21.140625" customWidth="1"/>
    <col min="4" max="4" width="17.140625" customWidth="1"/>
    <col min="6" max="6" width="10.5703125" customWidth="1"/>
  </cols>
  <sheetData>
    <row r="1" spans="1:15" x14ac:dyDescent="0.25">
      <c r="L1" s="4"/>
      <c r="O1" s="7"/>
    </row>
    <row r="2" spans="1:15" ht="58.5" customHeight="1" x14ac:dyDescent="0.25">
      <c r="A2" s="3" t="s">
        <v>19</v>
      </c>
      <c r="B2" t="s">
        <v>17</v>
      </c>
      <c r="C2" t="s">
        <v>18</v>
      </c>
      <c r="D2" s="3" t="s">
        <v>5</v>
      </c>
    </row>
    <row r="3" spans="1:15" ht="27.75" customHeight="1" x14ac:dyDescent="0.25">
      <c r="A3">
        <v>1</v>
      </c>
      <c r="B3" s="5" t="s">
        <v>0</v>
      </c>
      <c r="C3" s="3" t="s">
        <v>1</v>
      </c>
      <c r="D3">
        <v>200</v>
      </c>
      <c r="F3" s="34" t="s">
        <v>19</v>
      </c>
      <c r="G3" s="14">
        <f>infopanel!A1</f>
        <v>17</v>
      </c>
      <c r="J3" s="19"/>
      <c r="K3" s="19"/>
      <c r="L3" s="19"/>
      <c r="M3" s="19"/>
      <c r="N3" s="19"/>
    </row>
    <row r="4" spans="1:15" ht="30" x14ac:dyDescent="0.25">
      <c r="A4">
        <v>2</v>
      </c>
      <c r="B4" s="5" t="s">
        <v>2</v>
      </c>
      <c r="C4" s="3" t="s">
        <v>3</v>
      </c>
      <c r="D4">
        <v>250</v>
      </c>
      <c r="F4" s="14" t="s">
        <v>167</v>
      </c>
      <c r="G4" s="14">
        <f>VLOOKUP(G3,A3:D20,4,FALSE)</f>
        <v>150</v>
      </c>
      <c r="J4" s="19"/>
      <c r="K4" s="19"/>
      <c r="L4" s="19"/>
      <c r="M4" s="19"/>
      <c r="N4" s="19"/>
    </row>
    <row r="5" spans="1:15" ht="42.75" customHeight="1" x14ac:dyDescent="0.25">
      <c r="A5">
        <v>3</v>
      </c>
      <c r="B5" s="4" t="s">
        <v>6</v>
      </c>
      <c r="C5" s="3" t="s">
        <v>4</v>
      </c>
      <c r="D5">
        <v>100</v>
      </c>
      <c r="F5" s="34" t="s">
        <v>168</v>
      </c>
      <c r="G5" s="14">
        <f>300-G4</f>
        <v>150</v>
      </c>
      <c r="J5" s="19"/>
      <c r="K5" s="19"/>
      <c r="L5" s="19"/>
      <c r="M5" s="19"/>
      <c r="N5" s="19"/>
    </row>
    <row r="6" spans="1:15" x14ac:dyDescent="0.25">
      <c r="A6">
        <v>4</v>
      </c>
      <c r="B6" s="4" t="s">
        <v>8</v>
      </c>
      <c r="C6" t="s">
        <v>7</v>
      </c>
      <c r="D6">
        <v>250</v>
      </c>
      <c r="J6" s="19"/>
      <c r="K6" s="19"/>
      <c r="L6" s="19"/>
      <c r="M6" s="19"/>
      <c r="N6" s="19"/>
    </row>
    <row r="7" spans="1:15" x14ac:dyDescent="0.25">
      <c r="A7">
        <v>5</v>
      </c>
      <c r="B7" s="4" t="s">
        <v>9</v>
      </c>
      <c r="C7" t="s">
        <v>10</v>
      </c>
      <c r="D7">
        <v>250</v>
      </c>
      <c r="J7" s="19"/>
      <c r="K7" s="19"/>
      <c r="L7" s="19"/>
      <c r="M7" s="19"/>
      <c r="N7" s="19"/>
    </row>
    <row r="8" spans="1:15" x14ac:dyDescent="0.25">
      <c r="A8">
        <v>6</v>
      </c>
      <c r="B8" s="4" t="s">
        <v>12</v>
      </c>
      <c r="C8" t="s">
        <v>11</v>
      </c>
      <c r="D8">
        <v>200</v>
      </c>
      <c r="J8" s="19"/>
      <c r="K8" s="19"/>
      <c r="L8" s="19"/>
      <c r="M8" s="19"/>
      <c r="N8" s="19"/>
    </row>
    <row r="9" spans="1:15" ht="30" x14ac:dyDescent="0.25">
      <c r="A9">
        <v>7</v>
      </c>
      <c r="B9" s="5" t="s">
        <v>13</v>
      </c>
      <c r="C9" s="3" t="s">
        <v>14</v>
      </c>
      <c r="D9">
        <v>200</v>
      </c>
      <c r="J9" s="19"/>
      <c r="K9" s="19"/>
      <c r="L9" s="19"/>
      <c r="M9" s="19"/>
      <c r="N9" s="19"/>
    </row>
    <row r="10" spans="1:15" ht="30" x14ac:dyDescent="0.25">
      <c r="A10">
        <v>8</v>
      </c>
      <c r="B10" s="6" t="s">
        <v>16</v>
      </c>
      <c r="C10" s="3" t="s">
        <v>15</v>
      </c>
      <c r="D10">
        <v>100</v>
      </c>
      <c r="J10" s="19"/>
      <c r="K10" s="19"/>
      <c r="L10" s="19"/>
      <c r="M10" s="19"/>
      <c r="N10" s="19"/>
    </row>
    <row r="11" spans="1:15" ht="30" x14ac:dyDescent="0.25">
      <c r="A11">
        <v>9</v>
      </c>
      <c r="B11" s="5" t="s">
        <v>20</v>
      </c>
      <c r="C11" s="3" t="s">
        <v>25</v>
      </c>
      <c r="D11">
        <v>150</v>
      </c>
      <c r="J11" s="19"/>
      <c r="K11" s="19"/>
      <c r="L11" s="19"/>
      <c r="M11" s="19"/>
      <c r="N11" s="19"/>
    </row>
    <row r="12" spans="1:15" ht="30" x14ac:dyDescent="0.25">
      <c r="A12">
        <v>10</v>
      </c>
      <c r="B12" s="5" t="s">
        <v>21</v>
      </c>
      <c r="C12" s="3" t="s">
        <v>24</v>
      </c>
      <c r="D12">
        <v>150</v>
      </c>
      <c r="J12" s="19"/>
      <c r="K12" s="19"/>
      <c r="L12" s="19"/>
      <c r="M12" s="19"/>
      <c r="N12" s="19"/>
    </row>
    <row r="13" spans="1:15" ht="30" x14ac:dyDescent="0.25">
      <c r="A13">
        <v>11</v>
      </c>
      <c r="B13" s="5" t="s">
        <v>23</v>
      </c>
      <c r="C13" s="3" t="s">
        <v>22</v>
      </c>
      <c r="D13">
        <v>100</v>
      </c>
      <c r="J13" s="19"/>
      <c r="K13" s="19"/>
      <c r="L13" s="19"/>
      <c r="M13" s="19"/>
      <c r="N13" s="19"/>
    </row>
    <row r="14" spans="1:15" ht="30" x14ac:dyDescent="0.25">
      <c r="A14">
        <v>12</v>
      </c>
      <c r="B14" s="5" t="s">
        <v>26</v>
      </c>
      <c r="C14" s="3" t="s">
        <v>27</v>
      </c>
      <c r="D14">
        <v>150</v>
      </c>
    </row>
    <row r="15" spans="1:15" ht="30" x14ac:dyDescent="0.25">
      <c r="A15">
        <v>13</v>
      </c>
      <c r="B15" s="5" t="s">
        <v>28</v>
      </c>
      <c r="C15" s="3" t="s">
        <v>29</v>
      </c>
      <c r="D15">
        <v>100</v>
      </c>
    </row>
    <row r="16" spans="1:15" ht="30" x14ac:dyDescent="0.25">
      <c r="A16">
        <v>14</v>
      </c>
      <c r="B16" s="5" t="s">
        <v>30</v>
      </c>
      <c r="C16" s="3" t="s">
        <v>31</v>
      </c>
      <c r="D16">
        <v>150</v>
      </c>
    </row>
    <row r="17" spans="1:4" ht="30" x14ac:dyDescent="0.25">
      <c r="A17">
        <v>15</v>
      </c>
      <c r="B17" s="4" t="s">
        <v>32</v>
      </c>
      <c r="C17" s="3" t="s">
        <v>33</v>
      </c>
      <c r="D17">
        <v>100</v>
      </c>
    </row>
    <row r="18" spans="1:4" ht="30" x14ac:dyDescent="0.25">
      <c r="A18">
        <v>16</v>
      </c>
      <c r="B18" s="5" t="s">
        <v>34</v>
      </c>
      <c r="C18" s="3" t="s">
        <v>35</v>
      </c>
      <c r="D18">
        <v>100</v>
      </c>
    </row>
    <row r="19" spans="1:4" ht="30" x14ac:dyDescent="0.25">
      <c r="A19">
        <v>17</v>
      </c>
      <c r="B19" s="5" t="s">
        <v>36</v>
      </c>
      <c r="C19" s="3" t="s">
        <v>37</v>
      </c>
      <c r="D19">
        <v>150</v>
      </c>
    </row>
    <row r="20" spans="1:4" ht="45" x14ac:dyDescent="0.25">
      <c r="A20">
        <v>18</v>
      </c>
      <c r="B20" s="5" t="s">
        <v>38</v>
      </c>
      <c r="C20" s="3" t="s">
        <v>39</v>
      </c>
      <c r="D20">
        <v>100</v>
      </c>
    </row>
    <row r="22" spans="1:4" x14ac:dyDescent="0.25">
      <c r="B22" s="1"/>
    </row>
    <row r="23" spans="1:4" x14ac:dyDescent="0.25">
      <c r="B23" s="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16CBD-D107-4236-B733-91E6728829AB}">
  <dimension ref="A1:U24"/>
  <sheetViews>
    <sheetView tabSelected="1" topLeftCell="A4" zoomScale="90" zoomScaleNormal="90" workbookViewId="0"/>
  </sheetViews>
  <sheetFormatPr defaultRowHeight="15" x14ac:dyDescent="0.25"/>
  <cols>
    <col min="1" max="1" width="3.28515625" customWidth="1"/>
    <col min="2" max="2" width="4.28515625" customWidth="1"/>
    <col min="3" max="3" width="5.7109375" customWidth="1"/>
    <col min="4" max="4" width="16.42578125" customWidth="1"/>
    <col min="5" max="5" width="24" customWidth="1"/>
  </cols>
  <sheetData>
    <row r="1" spans="1:21" x14ac:dyDescent="0.25">
      <c r="A1" s="35">
        <v>17</v>
      </c>
    </row>
    <row r="2" spans="1:21" x14ac:dyDescent="0.25"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</row>
    <row r="3" spans="1:21" x14ac:dyDescent="0.25"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</row>
    <row r="4" spans="1:21" ht="30" x14ac:dyDescent="0.25">
      <c r="B4" s="15"/>
      <c r="C4" s="18">
        <v>1</v>
      </c>
      <c r="D4" s="16" t="s">
        <v>0</v>
      </c>
      <c r="E4" s="17" t="s">
        <v>1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</row>
    <row r="5" spans="1:21" ht="26.45" customHeight="1" x14ac:dyDescent="0.25">
      <c r="B5" s="15"/>
      <c r="C5" s="18">
        <v>2</v>
      </c>
      <c r="D5" s="16" t="s">
        <v>2</v>
      </c>
      <c r="E5" s="17" t="s">
        <v>3</v>
      </c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</row>
    <row r="6" spans="1:21" ht="30" x14ac:dyDescent="0.25">
      <c r="B6" s="15"/>
      <c r="C6" s="18">
        <v>3</v>
      </c>
      <c r="D6" s="16" t="s">
        <v>6</v>
      </c>
      <c r="E6" s="17" t="s">
        <v>4</v>
      </c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</row>
    <row r="7" spans="1:21" ht="21.6" customHeight="1" x14ac:dyDescent="0.25">
      <c r="B7" s="15"/>
      <c r="C7" s="18">
        <v>4</v>
      </c>
      <c r="D7" s="16" t="s">
        <v>8</v>
      </c>
      <c r="E7" s="17" t="s">
        <v>7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</row>
    <row r="8" spans="1:21" ht="27" customHeight="1" x14ac:dyDescent="0.25">
      <c r="B8" s="15"/>
      <c r="C8" s="18">
        <v>5</v>
      </c>
      <c r="D8" s="16" t="s">
        <v>9</v>
      </c>
      <c r="E8" s="17" t="s">
        <v>10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</row>
    <row r="9" spans="1:21" ht="30" customHeight="1" x14ac:dyDescent="0.25">
      <c r="B9" s="15"/>
      <c r="C9" s="18">
        <v>6</v>
      </c>
      <c r="D9" s="16" t="s">
        <v>12</v>
      </c>
      <c r="E9" s="17" t="s">
        <v>11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</row>
    <row r="10" spans="1:21" ht="45" x14ac:dyDescent="0.25">
      <c r="B10" s="15"/>
      <c r="C10" s="18">
        <v>7</v>
      </c>
      <c r="D10" s="16" t="s">
        <v>13</v>
      </c>
      <c r="E10" s="17" t="s">
        <v>14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</row>
    <row r="11" spans="1:21" ht="30" x14ac:dyDescent="0.25">
      <c r="B11" s="15"/>
      <c r="C11" s="18">
        <v>8</v>
      </c>
      <c r="D11" s="16" t="s">
        <v>16</v>
      </c>
      <c r="E11" s="17" t="s">
        <v>15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</row>
    <row r="12" spans="1:21" ht="30" x14ac:dyDescent="0.25">
      <c r="B12" s="15"/>
      <c r="C12" s="18">
        <v>9</v>
      </c>
      <c r="D12" s="16" t="s">
        <v>20</v>
      </c>
      <c r="E12" s="17" t="s">
        <v>25</v>
      </c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</row>
    <row r="13" spans="1:21" ht="45" x14ac:dyDescent="0.25">
      <c r="B13" s="15"/>
      <c r="C13" s="18">
        <v>10</v>
      </c>
      <c r="D13" s="16" t="s">
        <v>21</v>
      </c>
      <c r="E13" s="17" t="s">
        <v>24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</row>
    <row r="14" spans="1:21" ht="45" x14ac:dyDescent="0.25">
      <c r="B14" s="15"/>
      <c r="C14" s="18">
        <v>11</v>
      </c>
      <c r="D14" s="16" t="s">
        <v>23</v>
      </c>
      <c r="E14" s="17" t="s">
        <v>22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 ht="45" x14ac:dyDescent="0.25">
      <c r="B15" s="15"/>
      <c r="C15" s="18">
        <v>12</v>
      </c>
      <c r="D15" s="16" t="s">
        <v>26</v>
      </c>
      <c r="E15" s="17" t="s">
        <v>27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ht="30" x14ac:dyDescent="0.25">
      <c r="B16" s="15"/>
      <c r="C16" s="18">
        <v>13</v>
      </c>
      <c r="D16" s="16" t="s">
        <v>28</v>
      </c>
      <c r="E16" s="17" t="s">
        <v>29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</row>
    <row r="17" spans="2:21" ht="45" x14ac:dyDescent="0.25">
      <c r="B17" s="15"/>
      <c r="C17" s="18">
        <v>14</v>
      </c>
      <c r="D17" s="16" t="s">
        <v>30</v>
      </c>
      <c r="E17" s="17" t="s">
        <v>31</v>
      </c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2:21" ht="30" x14ac:dyDescent="0.25">
      <c r="B18" s="15"/>
      <c r="C18" s="18">
        <v>15</v>
      </c>
      <c r="D18" s="16" t="s">
        <v>32</v>
      </c>
      <c r="E18" s="17" t="s">
        <v>33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2:21" ht="30" x14ac:dyDescent="0.25">
      <c r="B19" s="15"/>
      <c r="C19" s="18">
        <v>16</v>
      </c>
      <c r="D19" s="16" t="s">
        <v>34</v>
      </c>
      <c r="E19" s="17" t="s">
        <v>35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</row>
    <row r="20" spans="2:21" ht="45" x14ac:dyDescent="0.25">
      <c r="B20" s="15"/>
      <c r="C20" s="18">
        <v>17</v>
      </c>
      <c r="D20" s="16" t="s">
        <v>36</v>
      </c>
      <c r="E20" s="17" t="s">
        <v>37</v>
      </c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</row>
    <row r="21" spans="2:21" ht="29.45" customHeight="1" x14ac:dyDescent="0.25">
      <c r="B21" s="15"/>
      <c r="C21" s="18">
        <v>18</v>
      </c>
      <c r="D21" s="16" t="s">
        <v>38</v>
      </c>
      <c r="E21" s="17" t="s">
        <v>39</v>
      </c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</row>
    <row r="22" spans="2:21" x14ac:dyDescent="0.25"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</row>
    <row r="23" spans="2:21" x14ac:dyDescent="0.25"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</row>
    <row r="24" spans="2:21" x14ac:dyDescent="0.25"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</row>
  </sheetData>
  <pageMargins left="0.7" right="0.7" top="0.75" bottom="0.75" header="0.3" footer="0.3"/>
  <pageSetup paperSize="9" orientation="portrait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Option Button 1">
              <controlPr defaultSize="0" autoFill="0" autoLine="0" autoPict="0" altText="">
                <anchor moveWithCells="1">
                  <from>
                    <xdr:col>1</xdr:col>
                    <xdr:colOff>600075</xdr:colOff>
                    <xdr:row>3</xdr:row>
                    <xdr:rowOff>123825</xdr:rowOff>
                  </from>
                  <to>
                    <xdr:col>2</xdr:col>
                    <xdr:colOff>247650</xdr:colOff>
                    <xdr:row>3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5" name="Option Button 2">
              <controlPr defaultSize="0" autoFill="0" autoLine="0" autoPict="0">
                <anchor moveWithCells="1">
                  <from>
                    <xdr:col>1</xdr:col>
                    <xdr:colOff>600075</xdr:colOff>
                    <xdr:row>4</xdr:row>
                    <xdr:rowOff>57150</xdr:rowOff>
                  </from>
                  <to>
                    <xdr:col>2</xdr:col>
                    <xdr:colOff>247650</xdr:colOff>
                    <xdr:row>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6" name="Option Button 3">
              <controlPr defaultSize="0" autoFill="0" autoLine="0" autoPict="0">
                <anchor moveWithCells="1">
                  <from>
                    <xdr:col>1</xdr:col>
                    <xdr:colOff>600075</xdr:colOff>
                    <xdr:row>5</xdr:row>
                    <xdr:rowOff>85725</xdr:rowOff>
                  </from>
                  <to>
                    <xdr:col>2</xdr:col>
                    <xdr:colOff>247650</xdr:colOff>
                    <xdr:row>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2" r:id="rId7" name="Option Button 4">
              <controlPr defaultSize="0" autoFill="0" autoLine="0" autoPict="0">
                <anchor moveWithCells="1">
                  <from>
                    <xdr:col>1</xdr:col>
                    <xdr:colOff>600075</xdr:colOff>
                    <xdr:row>6</xdr:row>
                    <xdr:rowOff>19050</xdr:rowOff>
                  </from>
                  <to>
                    <xdr:col>2</xdr:col>
                    <xdr:colOff>247650</xdr:colOff>
                    <xdr:row>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8" name="Option Button 5">
              <controlPr defaultSize="0" autoFill="0" autoLine="0" autoPict="0">
                <anchor moveWithCells="1">
                  <from>
                    <xdr:col>1</xdr:col>
                    <xdr:colOff>600075</xdr:colOff>
                    <xdr:row>7</xdr:row>
                    <xdr:rowOff>47625</xdr:rowOff>
                  </from>
                  <to>
                    <xdr:col>2</xdr:col>
                    <xdr:colOff>247650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4" r:id="rId9" name="Option Button 6">
              <controlPr defaultSize="0" autoFill="0" autoLine="0" autoPict="0">
                <anchor moveWithCells="1">
                  <from>
                    <xdr:col>1</xdr:col>
                    <xdr:colOff>600075</xdr:colOff>
                    <xdr:row>8</xdr:row>
                    <xdr:rowOff>57150</xdr:rowOff>
                  </from>
                  <to>
                    <xdr:col>2</xdr:col>
                    <xdr:colOff>247650</xdr:colOff>
                    <xdr:row>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10" name="Option Button 7">
              <controlPr defaultSize="0" autoFill="0" autoLine="0" autoPict="0">
                <anchor moveWithCells="1">
                  <from>
                    <xdr:col>1</xdr:col>
                    <xdr:colOff>600075</xdr:colOff>
                    <xdr:row>9</xdr:row>
                    <xdr:rowOff>142875</xdr:rowOff>
                  </from>
                  <to>
                    <xdr:col>2</xdr:col>
                    <xdr:colOff>247650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11" name="Option Button 8">
              <controlPr defaultSize="0" autoFill="0" autoLine="0" autoPict="0">
                <anchor moveWithCells="1">
                  <from>
                    <xdr:col>1</xdr:col>
                    <xdr:colOff>600075</xdr:colOff>
                    <xdr:row>10</xdr:row>
                    <xdr:rowOff>133350</xdr:rowOff>
                  </from>
                  <to>
                    <xdr:col>2</xdr:col>
                    <xdr:colOff>247650</xdr:colOff>
                    <xdr:row>10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7" r:id="rId12" name="Option Button 9">
              <controlPr defaultSize="0" autoFill="0" autoLine="0" autoPict="0">
                <anchor moveWithCells="1">
                  <from>
                    <xdr:col>1</xdr:col>
                    <xdr:colOff>600075</xdr:colOff>
                    <xdr:row>11</xdr:row>
                    <xdr:rowOff>152400</xdr:rowOff>
                  </from>
                  <to>
                    <xdr:col>2</xdr:col>
                    <xdr:colOff>247650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8" r:id="rId13" name="Option Button 10">
              <controlPr defaultSize="0" autoFill="0" autoLine="0" autoPict="0">
                <anchor moveWithCells="1">
                  <from>
                    <xdr:col>1</xdr:col>
                    <xdr:colOff>600075</xdr:colOff>
                    <xdr:row>12</xdr:row>
                    <xdr:rowOff>133350</xdr:rowOff>
                  </from>
                  <to>
                    <xdr:col>2</xdr:col>
                    <xdr:colOff>247650</xdr:colOff>
                    <xdr:row>12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9" r:id="rId14" name="Option Button 11">
              <controlPr defaultSize="0" autoFill="0" autoLine="0" autoPict="0">
                <anchor moveWithCells="1">
                  <from>
                    <xdr:col>1</xdr:col>
                    <xdr:colOff>600075</xdr:colOff>
                    <xdr:row>13</xdr:row>
                    <xdr:rowOff>114300</xdr:rowOff>
                  </from>
                  <to>
                    <xdr:col>2</xdr:col>
                    <xdr:colOff>247650</xdr:colOff>
                    <xdr:row>13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0" r:id="rId15" name="Option Button 12">
              <controlPr defaultSize="0" autoFill="0" autoLine="0" autoPict="0">
                <anchor moveWithCells="1">
                  <from>
                    <xdr:col>1</xdr:col>
                    <xdr:colOff>600075</xdr:colOff>
                    <xdr:row>14</xdr:row>
                    <xdr:rowOff>123825</xdr:rowOff>
                  </from>
                  <to>
                    <xdr:col>2</xdr:col>
                    <xdr:colOff>247650</xdr:colOff>
                    <xdr:row>14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1" r:id="rId16" name="Option Button 13">
              <controlPr defaultSize="0" autoFill="0" autoLine="0" autoPict="0">
                <anchor moveWithCells="1">
                  <from>
                    <xdr:col>1</xdr:col>
                    <xdr:colOff>600075</xdr:colOff>
                    <xdr:row>15</xdr:row>
                    <xdr:rowOff>133350</xdr:rowOff>
                  </from>
                  <to>
                    <xdr:col>2</xdr:col>
                    <xdr:colOff>247650</xdr:colOff>
                    <xdr:row>15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2" r:id="rId17" name="Option Button 14">
              <controlPr defaultSize="0" autoFill="0" autoLine="0" autoPict="0">
                <anchor moveWithCells="1">
                  <from>
                    <xdr:col>1</xdr:col>
                    <xdr:colOff>600075</xdr:colOff>
                    <xdr:row>16</xdr:row>
                    <xdr:rowOff>142875</xdr:rowOff>
                  </from>
                  <to>
                    <xdr:col>2</xdr:col>
                    <xdr:colOff>247650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3" r:id="rId18" name="Option Button 15">
              <controlPr defaultSize="0" autoFill="0" autoLine="0" autoPict="0">
                <anchor moveWithCells="1">
                  <from>
                    <xdr:col>1</xdr:col>
                    <xdr:colOff>600075</xdr:colOff>
                    <xdr:row>17</xdr:row>
                    <xdr:rowOff>171450</xdr:rowOff>
                  </from>
                  <to>
                    <xdr:col>2</xdr:col>
                    <xdr:colOff>247650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4" r:id="rId19" name="Option Button 16">
              <controlPr defaultSize="0" autoFill="0" autoLine="0" autoPict="0">
                <anchor moveWithCells="1">
                  <from>
                    <xdr:col>1</xdr:col>
                    <xdr:colOff>600075</xdr:colOff>
                    <xdr:row>18</xdr:row>
                    <xdr:rowOff>152400</xdr:rowOff>
                  </from>
                  <to>
                    <xdr:col>2</xdr:col>
                    <xdr:colOff>247650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5" r:id="rId20" name="Option Button 17">
              <controlPr defaultSize="0" autoFill="0" autoLine="0" autoPict="0">
                <anchor moveWithCells="1">
                  <from>
                    <xdr:col>1</xdr:col>
                    <xdr:colOff>600075</xdr:colOff>
                    <xdr:row>19</xdr:row>
                    <xdr:rowOff>142875</xdr:rowOff>
                  </from>
                  <to>
                    <xdr:col>2</xdr:col>
                    <xdr:colOff>247650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6" r:id="rId21" name="Option Button 18">
              <controlPr defaultSize="0" autoFill="0" autoLine="0" autoPict="0">
                <anchor moveWithCells="1">
                  <from>
                    <xdr:col>1</xdr:col>
                    <xdr:colOff>600075</xdr:colOff>
                    <xdr:row>20</xdr:row>
                    <xdr:rowOff>133350</xdr:rowOff>
                  </from>
                  <to>
                    <xdr:col>2</xdr:col>
                    <xdr:colOff>247650</xdr:colOff>
                    <xdr:row>20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7" r:id="rId22" name="Scroll Bar 109">
              <controlPr defaultSize="0" autoPict="0">
                <anchor moveWithCells="1">
                  <from>
                    <xdr:col>11</xdr:col>
                    <xdr:colOff>123825</xdr:colOff>
                    <xdr:row>9</xdr:row>
                    <xdr:rowOff>200025</xdr:rowOff>
                  </from>
                  <to>
                    <xdr:col>12</xdr:col>
                    <xdr:colOff>304800</xdr:colOff>
                    <xdr:row>9</xdr:row>
                    <xdr:rowOff>409575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B3E19-A5B1-44FB-813C-05D3A9404532}">
  <dimension ref="A3:N34"/>
  <sheetViews>
    <sheetView workbookViewId="0">
      <selection activeCell="L4" sqref="L4"/>
    </sheetView>
  </sheetViews>
  <sheetFormatPr defaultRowHeight="15" x14ac:dyDescent="0.25"/>
  <cols>
    <col min="1" max="1" width="13.42578125" customWidth="1"/>
    <col min="2" max="2" width="13.7109375" customWidth="1"/>
    <col min="3" max="3" width="15.28515625" customWidth="1"/>
    <col min="4" max="4" width="16.140625" customWidth="1"/>
  </cols>
  <sheetData>
    <row r="3" spans="1:14" x14ac:dyDescent="0.25">
      <c r="A3" t="s">
        <v>19</v>
      </c>
      <c r="B3" s="39" t="s">
        <v>40</v>
      </c>
      <c r="C3" s="39"/>
      <c r="D3" t="s">
        <v>41</v>
      </c>
      <c r="F3">
        <f>infopanel!A1</f>
        <v>17</v>
      </c>
    </row>
    <row r="4" spans="1:14" x14ac:dyDescent="0.25">
      <c r="B4" t="s">
        <v>42</v>
      </c>
      <c r="C4" t="s">
        <v>44</v>
      </c>
      <c r="D4" t="s">
        <v>120</v>
      </c>
      <c r="F4" s="14" t="s">
        <v>42</v>
      </c>
      <c r="G4" s="14" t="s">
        <v>44</v>
      </c>
      <c r="H4" s="14" t="s">
        <v>120</v>
      </c>
      <c r="I4" s="14" t="s">
        <v>144</v>
      </c>
      <c r="J4" s="14" t="s">
        <v>143</v>
      </c>
      <c r="K4" s="14" t="s">
        <v>145</v>
      </c>
      <c r="L4" s="14" t="s">
        <v>146</v>
      </c>
      <c r="M4" s="14" t="s">
        <v>147</v>
      </c>
      <c r="N4" s="14" t="s">
        <v>148</v>
      </c>
    </row>
    <row r="5" spans="1:14" x14ac:dyDescent="0.25">
      <c r="A5">
        <v>1</v>
      </c>
      <c r="B5" t="s">
        <v>43</v>
      </c>
      <c r="C5" t="s">
        <v>149</v>
      </c>
      <c r="D5" t="s">
        <v>141</v>
      </c>
      <c r="F5" s="14" t="str">
        <f>VLOOKUP(F3,$A$5:$D$22,2)</f>
        <v>10-20</v>
      </c>
      <c r="G5" s="14" t="str">
        <f>VLOOKUP($F$3,$A$5:$D$22,3)</f>
        <v>7,0-7,0</v>
      </c>
      <c r="H5" s="14" t="str">
        <f>VLOOKUP($F$3,$A$5:$D$22,4)</f>
        <v>26-29°C</v>
      </c>
      <c r="I5" s="14">
        <f>VALUE(MID($F$5,1,FIND("-",$F$5,1)-1))</f>
        <v>10</v>
      </c>
      <c r="J5" s="14">
        <f>VALUE(MID($F$5,FIND("-",$F$5,1)+1,LEN($F$5)-FIND("-",$F$5,1)))</f>
        <v>20</v>
      </c>
      <c r="K5" s="14">
        <f>VALUE(MID($G$5,1,FIND("-",$G$5,1)-1))</f>
        <v>7</v>
      </c>
      <c r="L5" s="14">
        <f>VALUE(MID($G$5,FIND("-",$G$5,1)+1,LEN($G$5)-FIND("-",$G$5,1)))</f>
        <v>7</v>
      </c>
      <c r="M5" s="14">
        <f>VALUE(MID(H5,1,FIND("-",H5,1)-1))</f>
        <v>26</v>
      </c>
      <c r="N5" s="14">
        <f>VALUE(MID(H5,FIND("-",H5,1)+1,LEN(H5)-2-FIND("-",H5,1)))</f>
        <v>29</v>
      </c>
    </row>
    <row r="6" spans="1:14" x14ac:dyDescent="0.25">
      <c r="A6">
        <v>2</v>
      </c>
      <c r="B6" s="8" t="s">
        <v>46</v>
      </c>
      <c r="C6" s="8" t="s">
        <v>150</v>
      </c>
      <c r="D6" s="8" t="s">
        <v>45</v>
      </c>
    </row>
    <row r="7" spans="1:14" x14ac:dyDescent="0.25">
      <c r="A7">
        <v>3</v>
      </c>
      <c r="B7" s="8" t="s">
        <v>47</v>
      </c>
      <c r="C7" t="s">
        <v>149</v>
      </c>
      <c r="D7" t="s">
        <v>48</v>
      </c>
    </row>
    <row r="8" spans="1:14" x14ac:dyDescent="0.25">
      <c r="A8">
        <v>4</v>
      </c>
      <c r="B8" s="8" t="s">
        <v>43</v>
      </c>
      <c r="C8" s="8" t="s">
        <v>151</v>
      </c>
      <c r="D8" s="8" t="s">
        <v>49</v>
      </c>
    </row>
    <row r="9" spans="1:14" x14ac:dyDescent="0.25">
      <c r="A9">
        <v>5</v>
      </c>
      <c r="B9" s="8" t="s">
        <v>50</v>
      </c>
      <c r="C9" t="s">
        <v>152</v>
      </c>
      <c r="D9" s="8" t="s">
        <v>153</v>
      </c>
    </row>
    <row r="10" spans="1:14" x14ac:dyDescent="0.25">
      <c r="A10">
        <v>6</v>
      </c>
      <c r="B10" s="8" t="s">
        <v>51</v>
      </c>
      <c r="C10" s="8" t="s">
        <v>159</v>
      </c>
      <c r="D10" s="8" t="s">
        <v>154</v>
      </c>
    </row>
    <row r="11" spans="1:14" x14ac:dyDescent="0.25">
      <c r="A11">
        <v>7</v>
      </c>
      <c r="B11" s="8" t="s">
        <v>52</v>
      </c>
      <c r="C11" s="8" t="s">
        <v>161</v>
      </c>
      <c r="D11" s="8" t="s">
        <v>160</v>
      </c>
    </row>
    <row r="12" spans="1:14" x14ac:dyDescent="0.25">
      <c r="A12">
        <v>8</v>
      </c>
      <c r="B12" s="8" t="s">
        <v>53</v>
      </c>
      <c r="C12" s="8" t="s">
        <v>54</v>
      </c>
      <c r="D12" s="8" t="s">
        <v>160</v>
      </c>
    </row>
    <row r="13" spans="1:14" x14ac:dyDescent="0.25">
      <c r="A13">
        <v>9</v>
      </c>
      <c r="B13" s="8" t="s">
        <v>55</v>
      </c>
      <c r="C13" s="8" t="s">
        <v>56</v>
      </c>
      <c r="D13" s="8" t="s">
        <v>156</v>
      </c>
    </row>
    <row r="14" spans="1:14" x14ac:dyDescent="0.25">
      <c r="A14">
        <v>10</v>
      </c>
      <c r="B14" s="8" t="s">
        <v>58</v>
      </c>
      <c r="C14" s="8" t="s">
        <v>57</v>
      </c>
      <c r="D14" s="8" t="s">
        <v>155</v>
      </c>
    </row>
    <row r="15" spans="1:14" x14ac:dyDescent="0.25">
      <c r="A15">
        <v>11</v>
      </c>
      <c r="B15" s="8" t="s">
        <v>165</v>
      </c>
      <c r="C15" s="8" t="s">
        <v>59</v>
      </c>
      <c r="D15" s="8" t="s">
        <v>153</v>
      </c>
    </row>
    <row r="16" spans="1:14" x14ac:dyDescent="0.25">
      <c r="A16">
        <v>12</v>
      </c>
      <c r="B16" s="8" t="s">
        <v>60</v>
      </c>
      <c r="C16" s="8" t="s">
        <v>61</v>
      </c>
      <c r="D16" s="8" t="s">
        <v>156</v>
      </c>
    </row>
    <row r="17" spans="1:4" x14ac:dyDescent="0.25">
      <c r="A17">
        <v>13</v>
      </c>
      <c r="B17" s="8" t="s">
        <v>62</v>
      </c>
      <c r="C17" s="8" t="s">
        <v>56</v>
      </c>
      <c r="D17" s="8" t="s">
        <v>157</v>
      </c>
    </row>
    <row r="18" spans="1:4" x14ac:dyDescent="0.25">
      <c r="A18">
        <v>14</v>
      </c>
      <c r="B18" s="8" t="s">
        <v>63</v>
      </c>
      <c r="C18" s="8" t="s">
        <v>64</v>
      </c>
      <c r="D18" s="8" t="s">
        <v>158</v>
      </c>
    </row>
    <row r="19" spans="1:4" x14ac:dyDescent="0.25">
      <c r="A19">
        <v>15</v>
      </c>
      <c r="B19" s="8" t="s">
        <v>162</v>
      </c>
      <c r="C19" s="8" t="s">
        <v>65</v>
      </c>
      <c r="D19" s="8" t="s">
        <v>156</v>
      </c>
    </row>
    <row r="20" spans="1:4" x14ac:dyDescent="0.25">
      <c r="A20">
        <v>16</v>
      </c>
      <c r="B20" s="8" t="s">
        <v>67</v>
      </c>
      <c r="C20" s="8" t="s">
        <v>66</v>
      </c>
      <c r="D20" s="8" t="s">
        <v>48</v>
      </c>
    </row>
    <row r="21" spans="1:4" x14ac:dyDescent="0.25">
      <c r="A21">
        <v>17</v>
      </c>
      <c r="B21" s="8" t="s">
        <v>63</v>
      </c>
      <c r="C21" s="8" t="s">
        <v>161</v>
      </c>
      <c r="D21" s="8" t="s">
        <v>156</v>
      </c>
    </row>
    <row r="22" spans="1:4" x14ac:dyDescent="0.25">
      <c r="A22">
        <v>18</v>
      </c>
      <c r="B22" s="8" t="s">
        <v>60</v>
      </c>
      <c r="C22" s="8" t="s">
        <v>161</v>
      </c>
      <c r="D22" s="8" t="s">
        <v>45</v>
      </c>
    </row>
    <row r="24" spans="1:4" x14ac:dyDescent="0.25">
      <c r="A24" t="s">
        <v>166</v>
      </c>
    </row>
    <row r="25" spans="1:4" x14ac:dyDescent="0.25">
      <c r="A25" s="14" t="s">
        <v>122</v>
      </c>
      <c r="B25" s="14" t="s">
        <v>42</v>
      </c>
    </row>
    <row r="26" spans="1:4" x14ac:dyDescent="0.25">
      <c r="A26" s="14" t="s">
        <v>124</v>
      </c>
      <c r="B26" s="14" t="s">
        <v>125</v>
      </c>
    </row>
    <row r="27" spans="1:4" x14ac:dyDescent="0.25">
      <c r="A27" s="14" t="s">
        <v>124</v>
      </c>
      <c r="B27" s="14" t="s">
        <v>126</v>
      </c>
    </row>
    <row r="28" spans="1:4" x14ac:dyDescent="0.25">
      <c r="A28" s="14" t="s">
        <v>124</v>
      </c>
      <c r="B28" s="14" t="s">
        <v>127</v>
      </c>
    </row>
    <row r="29" spans="1:4" x14ac:dyDescent="0.25">
      <c r="A29" s="14" t="s">
        <v>124</v>
      </c>
      <c r="B29" s="14" t="s">
        <v>128</v>
      </c>
    </row>
    <row r="30" spans="1:4" x14ac:dyDescent="0.25">
      <c r="A30" s="14" t="s">
        <v>124</v>
      </c>
      <c r="B30" s="14" t="s">
        <v>129</v>
      </c>
    </row>
    <row r="31" spans="1:4" x14ac:dyDescent="0.25">
      <c r="A31" s="14" t="s">
        <v>130</v>
      </c>
      <c r="B31" s="14" t="s">
        <v>131</v>
      </c>
    </row>
    <row r="32" spans="1:4" x14ac:dyDescent="0.25">
      <c r="A32" s="14" t="s">
        <v>130</v>
      </c>
      <c r="B32" s="14" t="s">
        <v>132</v>
      </c>
    </row>
    <row r="33" spans="1:2" x14ac:dyDescent="0.25">
      <c r="A33" s="14" t="s">
        <v>133</v>
      </c>
      <c r="B33" s="14" t="s">
        <v>134</v>
      </c>
    </row>
    <row r="34" spans="1:2" x14ac:dyDescent="0.25">
      <c r="A34" s="14" t="s">
        <v>133</v>
      </c>
      <c r="B34" s="14" t="s">
        <v>135</v>
      </c>
    </row>
  </sheetData>
  <mergeCells count="1">
    <mergeCell ref="B3:C3"/>
  </mergeCells>
  <phoneticPr fontId="3" type="noConversion"/>
  <pageMargins left="0.7" right="0.7" top="0.75" bottom="0.75" header="0.3" footer="0.3"/>
  <ignoredErrors>
    <ignoredError sqref="B12 B18" twoDigitTextYear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AFCDF-D00F-4E9D-A2AE-AD3F58CD6766}">
  <dimension ref="B3:L46"/>
  <sheetViews>
    <sheetView topLeftCell="A7" zoomScaleNormal="100" workbookViewId="0">
      <selection activeCell="G9" sqref="G9"/>
    </sheetView>
  </sheetViews>
  <sheetFormatPr defaultRowHeight="15" x14ac:dyDescent="0.25"/>
  <cols>
    <col min="1" max="1" width="3.7109375" customWidth="1"/>
    <col min="2" max="2" width="8.5703125" customWidth="1"/>
    <col min="3" max="4" width="12.28515625" customWidth="1"/>
    <col min="5" max="5" width="13.28515625" customWidth="1"/>
    <col min="8" max="8" width="8.5703125" customWidth="1"/>
    <col min="9" max="11" width="19.85546875" customWidth="1"/>
  </cols>
  <sheetData>
    <row r="3" spans="2:12" ht="30" x14ac:dyDescent="0.25">
      <c r="B3" s="3" t="s">
        <v>169</v>
      </c>
      <c r="H3">
        <f>water!F3</f>
        <v>17</v>
      </c>
      <c r="I3">
        <f>MATCH(H3,B5:B22,0)</f>
        <v>17</v>
      </c>
    </row>
    <row r="4" spans="2:12" x14ac:dyDescent="0.25">
      <c r="C4">
        <v>1</v>
      </c>
      <c r="D4">
        <v>2</v>
      </c>
      <c r="E4">
        <v>3</v>
      </c>
      <c r="I4" s="3"/>
    </row>
    <row r="5" spans="2:12" x14ac:dyDescent="0.25">
      <c r="B5">
        <v>1</v>
      </c>
      <c r="C5" t="s">
        <v>68</v>
      </c>
      <c r="D5" t="s">
        <v>78</v>
      </c>
      <c r="E5" t="s">
        <v>69</v>
      </c>
      <c r="I5" s="3" t="str" cm="1">
        <f t="array" ref="I5">INDEX($C$5:$E$22,$I$3,C4)</f>
        <v>Loaches</v>
      </c>
      <c r="J5" s="3" t="str" cm="1">
        <f t="array" ref="J5">INDEX($C$5:$E$22,$I$3,D4)</f>
        <v>freshwater puffers</v>
      </c>
      <c r="K5" s="3" t="str" cm="1">
        <f t="array" ref="K5">INDEX($C$5:$E$22,$I$3,E4)</f>
        <v>barbs</v>
      </c>
    </row>
    <row r="6" spans="2:12" x14ac:dyDescent="0.25">
      <c r="B6">
        <v>2</v>
      </c>
      <c r="C6" t="s">
        <v>70</v>
      </c>
      <c r="D6" t="s">
        <v>71</v>
      </c>
      <c r="E6" t="s">
        <v>72</v>
      </c>
      <c r="I6" s="3">
        <f>MATCH(I5,fish1!$B$3:$B$43,0)</f>
        <v>23</v>
      </c>
      <c r="J6" s="3">
        <f>MATCH(J5,fish1!$B$3:$B$43,0)</f>
        <v>19</v>
      </c>
      <c r="K6" s="3">
        <f>MATCH(K5,fish1!$B$3:$B$43,0)</f>
        <v>9</v>
      </c>
    </row>
    <row r="7" spans="2:12" x14ac:dyDescent="0.25">
      <c r="B7">
        <v>3</v>
      </c>
      <c r="C7" t="s">
        <v>73</v>
      </c>
      <c r="D7" t="s">
        <v>74</v>
      </c>
      <c r="E7" t="s">
        <v>75</v>
      </c>
      <c r="I7" s="3"/>
    </row>
    <row r="8" spans="2:12" ht="71.45" customHeight="1" x14ac:dyDescent="0.25">
      <c r="B8">
        <v>4</v>
      </c>
      <c r="C8" t="s">
        <v>77</v>
      </c>
      <c r="D8" t="s">
        <v>78</v>
      </c>
      <c r="E8" t="s">
        <v>75</v>
      </c>
      <c r="H8" s="22"/>
      <c r="I8" s="23"/>
      <c r="J8" s="22"/>
      <c r="K8" s="22"/>
      <c r="L8" s="22"/>
    </row>
    <row r="9" spans="2:12" ht="29.25" customHeight="1" x14ac:dyDescent="0.25">
      <c r="B9">
        <v>5</v>
      </c>
      <c r="C9" t="s">
        <v>78</v>
      </c>
      <c r="D9" s="3" t="s">
        <v>79</v>
      </c>
      <c r="E9" s="3" t="s">
        <v>80</v>
      </c>
      <c r="I9" s="3"/>
    </row>
    <row r="10" spans="2:12" ht="67.900000000000006" customHeight="1" x14ac:dyDescent="0.25">
      <c r="B10">
        <v>6</v>
      </c>
      <c r="C10" s="3" t="s">
        <v>81</v>
      </c>
      <c r="D10" s="3" t="s">
        <v>82</v>
      </c>
      <c r="E10" s="3" t="s">
        <v>83</v>
      </c>
      <c r="I10" s="3"/>
    </row>
    <row r="11" spans="2:12" ht="30" x14ac:dyDescent="0.25">
      <c r="B11">
        <v>7</v>
      </c>
      <c r="C11" s="3" t="s">
        <v>84</v>
      </c>
      <c r="D11" s="3" t="s">
        <v>82</v>
      </c>
      <c r="E11" s="3" t="s">
        <v>85</v>
      </c>
      <c r="H11">
        <v>2</v>
      </c>
      <c r="I11" s="3"/>
    </row>
    <row r="12" spans="2:12" ht="71.45" customHeight="1" x14ac:dyDescent="0.25">
      <c r="B12">
        <v>8</v>
      </c>
      <c r="C12" s="3" t="s">
        <v>86</v>
      </c>
      <c r="D12" s="3" t="s">
        <v>87</v>
      </c>
      <c r="E12" s="3" t="s">
        <v>88</v>
      </c>
      <c r="H12" s="22"/>
      <c r="I12" s="23"/>
      <c r="J12" s="22"/>
      <c r="K12" t="str" cm="1">
        <f t="array" ref="K12">INDEX($I$5:$K$5,1,$H$11)</f>
        <v>freshwater puffers</v>
      </c>
    </row>
    <row r="13" spans="2:12" x14ac:dyDescent="0.25">
      <c r="B13">
        <v>9</v>
      </c>
      <c r="C13" s="3" t="s">
        <v>90</v>
      </c>
      <c r="D13" s="3" t="s">
        <v>91</v>
      </c>
      <c r="E13" s="3" t="s">
        <v>89</v>
      </c>
      <c r="I13" s="3"/>
    </row>
    <row r="14" spans="2:12" x14ac:dyDescent="0.25">
      <c r="B14">
        <v>10</v>
      </c>
      <c r="C14" s="3" t="s">
        <v>93</v>
      </c>
      <c r="D14" s="3" t="s">
        <v>94</v>
      </c>
      <c r="E14" s="3" t="s">
        <v>95</v>
      </c>
      <c r="I14" s="3"/>
    </row>
    <row r="15" spans="2:12" ht="30" x14ac:dyDescent="0.25">
      <c r="B15">
        <v>11</v>
      </c>
      <c r="C15" s="3" t="s">
        <v>96</v>
      </c>
      <c r="D15" s="3" t="s">
        <v>97</v>
      </c>
      <c r="E15" s="3" t="s">
        <v>89</v>
      </c>
    </row>
    <row r="16" spans="2:12" x14ac:dyDescent="0.25">
      <c r="B16">
        <v>12</v>
      </c>
      <c r="C16" s="3" t="s">
        <v>98</v>
      </c>
      <c r="D16" s="3" t="s">
        <v>99</v>
      </c>
      <c r="E16" s="3" t="s">
        <v>89</v>
      </c>
    </row>
    <row r="17" spans="2:9" ht="30" x14ac:dyDescent="0.25">
      <c r="B17">
        <v>13</v>
      </c>
      <c r="C17" s="3" t="s">
        <v>100</v>
      </c>
      <c r="D17" s="3" t="s">
        <v>101</v>
      </c>
      <c r="E17" s="3" t="s">
        <v>102</v>
      </c>
      <c r="I17" s="3"/>
    </row>
    <row r="18" spans="2:9" ht="30" x14ac:dyDescent="0.25">
      <c r="B18">
        <v>14</v>
      </c>
      <c r="C18" s="3" t="s">
        <v>103</v>
      </c>
      <c r="D18" s="3" t="s">
        <v>104</v>
      </c>
      <c r="E18" s="3" t="s">
        <v>105</v>
      </c>
      <c r="F18" s="3"/>
      <c r="G18" s="3"/>
    </row>
    <row r="19" spans="2:9" x14ac:dyDescent="0.25">
      <c r="B19">
        <v>15</v>
      </c>
      <c r="C19" s="3" t="s">
        <v>106</v>
      </c>
      <c r="D19" s="3" t="s">
        <v>107</v>
      </c>
      <c r="E19" s="3" t="s">
        <v>73</v>
      </c>
    </row>
    <row r="20" spans="2:9" ht="30" x14ac:dyDescent="0.25">
      <c r="B20">
        <v>16</v>
      </c>
      <c r="C20" s="3" t="s">
        <v>108</v>
      </c>
      <c r="D20" s="3" t="s">
        <v>76</v>
      </c>
      <c r="E20" s="3" t="s">
        <v>109</v>
      </c>
      <c r="I20" s="3"/>
    </row>
    <row r="21" spans="2:9" ht="30" x14ac:dyDescent="0.25">
      <c r="B21">
        <v>17</v>
      </c>
      <c r="C21" s="3" t="s">
        <v>110</v>
      </c>
      <c r="D21" s="3" t="s">
        <v>111</v>
      </c>
      <c r="E21" s="3" t="s">
        <v>109</v>
      </c>
      <c r="I21" s="3"/>
    </row>
    <row r="22" spans="2:9" ht="30" x14ac:dyDescent="0.25">
      <c r="B22">
        <v>18</v>
      </c>
      <c r="C22" s="3" t="s">
        <v>108</v>
      </c>
      <c r="D22" s="3" t="s">
        <v>112</v>
      </c>
      <c r="E22" s="3" t="s">
        <v>113</v>
      </c>
    </row>
    <row r="23" spans="2:9" x14ac:dyDescent="0.25">
      <c r="I23" s="3"/>
    </row>
    <row r="25" spans="2:9" x14ac:dyDescent="0.25">
      <c r="I25" s="3"/>
    </row>
    <row r="27" spans="2:9" x14ac:dyDescent="0.25">
      <c r="I27" s="3"/>
    </row>
    <row r="28" spans="2:9" x14ac:dyDescent="0.25">
      <c r="I28" s="3"/>
    </row>
    <row r="29" spans="2:9" x14ac:dyDescent="0.25">
      <c r="I29" s="3"/>
    </row>
    <row r="31" spans="2:9" x14ac:dyDescent="0.25">
      <c r="I31" s="3"/>
    </row>
    <row r="33" spans="9:9" x14ac:dyDescent="0.25">
      <c r="I33" s="3"/>
    </row>
    <row r="36" spans="9:9" x14ac:dyDescent="0.25">
      <c r="I36" s="3"/>
    </row>
    <row r="38" spans="9:9" x14ac:dyDescent="0.25">
      <c r="I38" s="3"/>
    </row>
    <row r="39" spans="9:9" x14ac:dyDescent="0.25">
      <c r="I39" s="3"/>
    </row>
    <row r="40" spans="9:9" x14ac:dyDescent="0.25">
      <c r="I40" s="3"/>
    </row>
    <row r="41" spans="9:9" x14ac:dyDescent="0.25">
      <c r="I41" s="3"/>
    </row>
    <row r="42" spans="9:9" x14ac:dyDescent="0.25">
      <c r="I42" s="3"/>
    </row>
    <row r="43" spans="9:9" x14ac:dyDescent="0.25">
      <c r="I43" s="3"/>
    </row>
    <row r="44" spans="9:9" x14ac:dyDescent="0.25">
      <c r="I44" s="3"/>
    </row>
    <row r="45" spans="9:9" x14ac:dyDescent="0.25">
      <c r="I45" s="3"/>
    </row>
    <row r="46" spans="9:9" x14ac:dyDescent="0.25">
      <c r="I46" s="3"/>
    </row>
  </sheetData>
  <sortState ref="I4:I41">
    <sortCondition ref="I4"/>
  </sortState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41" r:id="rId4" name="Scroll Bar 49">
              <controlPr defaultSize="0" autoPict="0">
                <anchor moveWithCells="1">
                  <from>
                    <xdr:col>7</xdr:col>
                    <xdr:colOff>238125</xdr:colOff>
                    <xdr:row>11</xdr:row>
                    <xdr:rowOff>1162050</xdr:rowOff>
                  </from>
                  <to>
                    <xdr:col>9</xdr:col>
                    <xdr:colOff>476250</xdr:colOff>
                    <xdr:row>13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5144C-E21F-4C4B-A10B-D5349837614D}">
  <dimension ref="A2:C108"/>
  <sheetViews>
    <sheetView zoomScale="89" zoomScaleNormal="89" workbookViewId="0">
      <selection activeCell="I42" sqref="I42"/>
    </sheetView>
  </sheetViews>
  <sheetFormatPr defaultRowHeight="15" x14ac:dyDescent="0.25"/>
  <cols>
    <col min="2" max="2" width="17.7109375" customWidth="1"/>
    <col min="3" max="3" width="19.5703125" style="24" customWidth="1"/>
    <col min="6" max="6" width="12.42578125" customWidth="1"/>
  </cols>
  <sheetData>
    <row r="2" spans="1:2" x14ac:dyDescent="0.25">
      <c r="B2" t="s">
        <v>114</v>
      </c>
    </row>
    <row r="3" spans="1:2" ht="73.150000000000006" customHeight="1" x14ac:dyDescent="0.25">
      <c r="A3">
        <v>1</v>
      </c>
      <c r="B3" s="3" t="s">
        <v>98</v>
      </c>
    </row>
    <row r="4" spans="1:2" ht="73.150000000000006" customHeight="1" x14ac:dyDescent="0.25">
      <c r="A4">
        <v>2</v>
      </c>
      <c r="B4" s="3" t="s">
        <v>112</v>
      </c>
    </row>
    <row r="5" spans="1:2" ht="73.150000000000006" customHeight="1" x14ac:dyDescent="0.25">
      <c r="A5">
        <v>3</v>
      </c>
      <c r="B5" s="3" t="s">
        <v>108</v>
      </c>
    </row>
    <row r="6" spans="1:2" ht="73.150000000000006" customHeight="1" x14ac:dyDescent="0.25">
      <c r="A6">
        <v>4</v>
      </c>
      <c r="B6" s="3" t="s">
        <v>79</v>
      </c>
    </row>
    <row r="7" spans="1:2" ht="73.150000000000006" customHeight="1" x14ac:dyDescent="0.25">
      <c r="A7">
        <v>5</v>
      </c>
      <c r="B7" s="3" t="s">
        <v>90</v>
      </c>
    </row>
    <row r="8" spans="1:2" ht="73.150000000000006" customHeight="1" x14ac:dyDescent="0.25">
      <c r="A8">
        <v>6</v>
      </c>
      <c r="B8" s="3" t="s">
        <v>92</v>
      </c>
    </row>
    <row r="9" spans="1:2" ht="73.150000000000006" customHeight="1" x14ac:dyDescent="0.25">
      <c r="A9">
        <v>7</v>
      </c>
      <c r="B9" s="3" t="s">
        <v>104</v>
      </c>
    </row>
    <row r="10" spans="1:2" ht="73.150000000000006" customHeight="1" x14ac:dyDescent="0.25">
      <c r="A10">
        <v>8</v>
      </c>
      <c r="B10" s="3" t="s">
        <v>96</v>
      </c>
    </row>
    <row r="11" spans="1:2" ht="73.150000000000006" customHeight="1" x14ac:dyDescent="0.25">
      <c r="A11">
        <v>9</v>
      </c>
      <c r="B11" s="3" t="s">
        <v>107</v>
      </c>
    </row>
    <row r="12" spans="1:2" ht="73.150000000000006" customHeight="1" x14ac:dyDescent="0.25">
      <c r="A12">
        <v>10</v>
      </c>
      <c r="B12" s="3" t="s">
        <v>81</v>
      </c>
    </row>
    <row r="13" spans="1:2" ht="73.150000000000006" customHeight="1" x14ac:dyDescent="0.25">
      <c r="A13">
        <v>11</v>
      </c>
      <c r="B13" s="3" t="s">
        <v>86</v>
      </c>
    </row>
    <row r="14" spans="1:2" ht="73.150000000000006" customHeight="1" x14ac:dyDescent="0.25">
      <c r="A14">
        <v>12</v>
      </c>
      <c r="B14" s="3" t="s">
        <v>97</v>
      </c>
    </row>
    <row r="15" spans="1:2" ht="73.150000000000006" customHeight="1" x14ac:dyDescent="0.25">
      <c r="A15">
        <v>13</v>
      </c>
      <c r="B15" t="s">
        <v>77</v>
      </c>
    </row>
    <row r="16" spans="1:2" ht="73.150000000000006" customHeight="1" x14ac:dyDescent="0.25">
      <c r="A16">
        <v>14</v>
      </c>
      <c r="B16" t="s">
        <v>73</v>
      </c>
    </row>
    <row r="17" spans="1:2" ht="73.150000000000006" customHeight="1" x14ac:dyDescent="0.25">
      <c r="A17">
        <v>15</v>
      </c>
      <c r="B17" s="3" t="s">
        <v>93</v>
      </c>
    </row>
    <row r="18" spans="1:2" ht="73.150000000000006" customHeight="1" x14ac:dyDescent="0.25">
      <c r="A18">
        <v>16</v>
      </c>
      <c r="B18" t="s">
        <v>69</v>
      </c>
    </row>
    <row r="19" spans="1:2" ht="73.150000000000006" customHeight="1" x14ac:dyDescent="0.25">
      <c r="A19">
        <v>17</v>
      </c>
      <c r="B19" t="s">
        <v>68</v>
      </c>
    </row>
    <row r="20" spans="1:2" ht="73.150000000000006" customHeight="1" x14ac:dyDescent="0.25">
      <c r="A20">
        <v>18</v>
      </c>
      <c r="B20" s="3" t="s">
        <v>82</v>
      </c>
    </row>
    <row r="21" spans="1:2" ht="73.150000000000006" customHeight="1" x14ac:dyDescent="0.25">
      <c r="A21">
        <v>19</v>
      </c>
      <c r="B21" s="3" t="s">
        <v>111</v>
      </c>
    </row>
    <row r="22" spans="1:2" ht="73.150000000000006" customHeight="1" x14ac:dyDescent="0.25">
      <c r="A22">
        <v>20</v>
      </c>
      <c r="B22" t="s">
        <v>75</v>
      </c>
    </row>
    <row r="23" spans="1:2" ht="73.150000000000006" customHeight="1" x14ac:dyDescent="0.25">
      <c r="A23">
        <v>21</v>
      </c>
      <c r="B23" s="3" t="s">
        <v>91</v>
      </c>
    </row>
    <row r="24" spans="1:2" ht="73.150000000000006" customHeight="1" x14ac:dyDescent="0.25">
      <c r="A24">
        <v>22</v>
      </c>
      <c r="B24" t="s">
        <v>72</v>
      </c>
    </row>
    <row r="25" spans="1:2" ht="73.150000000000006" customHeight="1" x14ac:dyDescent="0.25">
      <c r="A25">
        <v>23</v>
      </c>
      <c r="B25" s="3" t="s">
        <v>106</v>
      </c>
    </row>
    <row r="26" spans="1:2" ht="73.150000000000006" customHeight="1" x14ac:dyDescent="0.25">
      <c r="A26">
        <v>24</v>
      </c>
      <c r="B26" t="s">
        <v>70</v>
      </c>
    </row>
    <row r="27" spans="1:2" ht="73.150000000000006" customHeight="1" x14ac:dyDescent="0.25">
      <c r="A27">
        <v>25</v>
      </c>
      <c r="B27" s="3" t="s">
        <v>103</v>
      </c>
    </row>
    <row r="28" spans="1:2" ht="73.150000000000006" customHeight="1" x14ac:dyDescent="0.25">
      <c r="A28">
        <v>26</v>
      </c>
      <c r="B28" s="3" t="s">
        <v>100</v>
      </c>
    </row>
    <row r="29" spans="1:2" ht="73.150000000000006" customHeight="1" x14ac:dyDescent="0.25">
      <c r="A29">
        <v>27</v>
      </c>
      <c r="B29" s="3" t="s">
        <v>101</v>
      </c>
    </row>
    <row r="30" spans="1:2" ht="73.150000000000006" customHeight="1" x14ac:dyDescent="0.25">
      <c r="A30">
        <v>28</v>
      </c>
      <c r="B30" t="s">
        <v>71</v>
      </c>
    </row>
    <row r="31" spans="1:2" ht="73.150000000000006" customHeight="1" x14ac:dyDescent="0.25">
      <c r="A31">
        <v>29</v>
      </c>
      <c r="B31" s="3" t="s">
        <v>84</v>
      </c>
    </row>
    <row r="32" spans="1:2" ht="73.150000000000006" customHeight="1" x14ac:dyDescent="0.25">
      <c r="A32">
        <v>30</v>
      </c>
      <c r="B32" t="s">
        <v>74</v>
      </c>
    </row>
    <row r="33" spans="1:2" ht="73.150000000000006" customHeight="1" x14ac:dyDescent="0.25">
      <c r="A33">
        <v>31</v>
      </c>
      <c r="B33" s="3" t="s">
        <v>76</v>
      </c>
    </row>
    <row r="34" spans="1:2" ht="73.150000000000006" customHeight="1" x14ac:dyDescent="0.25">
      <c r="A34">
        <v>32</v>
      </c>
      <c r="B34" t="s">
        <v>78</v>
      </c>
    </row>
    <row r="35" spans="1:2" ht="73.150000000000006" customHeight="1" x14ac:dyDescent="0.25">
      <c r="A35">
        <v>33</v>
      </c>
      <c r="B35" s="3" t="s">
        <v>99</v>
      </c>
    </row>
    <row r="36" spans="1:2" ht="73.150000000000006" customHeight="1" x14ac:dyDescent="0.25">
      <c r="A36">
        <v>34</v>
      </c>
      <c r="B36" s="3" t="s">
        <v>83</v>
      </c>
    </row>
    <row r="37" spans="1:2" ht="73.150000000000006" customHeight="1" x14ac:dyDescent="0.25">
      <c r="A37">
        <v>35</v>
      </c>
      <c r="B37" s="3" t="s">
        <v>85</v>
      </c>
    </row>
    <row r="38" spans="1:2" ht="73.150000000000006" customHeight="1" x14ac:dyDescent="0.25">
      <c r="A38">
        <v>36</v>
      </c>
      <c r="B38" s="3" t="s">
        <v>89</v>
      </c>
    </row>
    <row r="39" spans="1:2" ht="73.150000000000006" customHeight="1" x14ac:dyDescent="0.25">
      <c r="A39">
        <v>37</v>
      </c>
      <c r="B39" s="3" t="s">
        <v>102</v>
      </c>
    </row>
    <row r="40" spans="1:2" ht="73.150000000000006" customHeight="1" x14ac:dyDescent="0.25">
      <c r="A40">
        <v>38</v>
      </c>
      <c r="B40" s="3" t="s">
        <v>88</v>
      </c>
    </row>
    <row r="41" spans="1:2" ht="73.150000000000006" customHeight="1" x14ac:dyDescent="0.25">
      <c r="A41">
        <v>39</v>
      </c>
      <c r="B41" s="3" t="s">
        <v>105</v>
      </c>
    </row>
    <row r="42" spans="1:2" ht="73.150000000000006" customHeight="1" x14ac:dyDescent="0.25">
      <c r="A42">
        <v>40</v>
      </c>
      <c r="B42" s="3" t="s">
        <v>80</v>
      </c>
    </row>
    <row r="43" spans="1:2" ht="73.150000000000006" customHeight="1" x14ac:dyDescent="0.25">
      <c r="A43">
        <v>41</v>
      </c>
      <c r="B43" s="3" t="s">
        <v>113</v>
      </c>
    </row>
    <row r="44" spans="1:2" x14ac:dyDescent="0.25">
      <c r="B44" s="3"/>
    </row>
    <row r="45" spans="1:2" x14ac:dyDescent="0.25">
      <c r="B45" s="3"/>
    </row>
    <row r="47" spans="1:2" x14ac:dyDescent="0.25">
      <c r="B47" s="3"/>
    </row>
    <row r="48" spans="1:2" x14ac:dyDescent="0.25">
      <c r="B48" s="3"/>
    </row>
    <row r="49" spans="2:2" x14ac:dyDescent="0.25">
      <c r="B49" s="3"/>
    </row>
    <row r="50" spans="2:2" x14ac:dyDescent="0.25">
      <c r="B50" s="3"/>
    </row>
    <row r="52" spans="2:2" x14ac:dyDescent="0.25">
      <c r="B52" s="3"/>
    </row>
    <row r="54" spans="2:2" x14ac:dyDescent="0.25">
      <c r="B54" s="3"/>
    </row>
    <row r="55" spans="2:2" x14ac:dyDescent="0.25">
      <c r="B55" s="3"/>
    </row>
    <row r="58" spans="2:2" x14ac:dyDescent="0.25">
      <c r="B58" s="3"/>
    </row>
    <row r="59" spans="2:2" x14ac:dyDescent="0.25">
      <c r="B59" s="3"/>
    </row>
    <row r="60" spans="2:2" x14ac:dyDescent="0.25">
      <c r="B60" s="3"/>
    </row>
    <row r="61" spans="2:2" x14ac:dyDescent="0.25">
      <c r="B61" s="3"/>
    </row>
    <row r="85" spans="2:2" x14ac:dyDescent="0.25">
      <c r="B85" s="3"/>
    </row>
    <row r="90" spans="2:2" x14ac:dyDescent="0.25">
      <c r="B90" s="3"/>
    </row>
    <row r="91" spans="2:2" x14ac:dyDescent="0.25">
      <c r="B91" s="3"/>
    </row>
    <row r="101" spans="2:2" x14ac:dyDescent="0.25">
      <c r="B101" s="3"/>
    </row>
    <row r="107" spans="2:2" x14ac:dyDescent="0.25">
      <c r="B107" s="3"/>
    </row>
    <row r="108" spans="2:2" x14ac:dyDescent="0.25">
      <c r="B108" s="3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F26CB-0251-46F6-9BF3-722EF95C7D4D}">
  <dimension ref="A1:T28"/>
  <sheetViews>
    <sheetView topLeftCell="A7" zoomScaleNormal="100" workbookViewId="0">
      <selection activeCell="R10" sqref="R10"/>
    </sheetView>
  </sheetViews>
  <sheetFormatPr defaultRowHeight="15" x14ac:dyDescent="0.25"/>
  <cols>
    <col min="1" max="1" width="1.28515625" customWidth="1"/>
    <col min="13" max="13" width="3.7109375" customWidth="1"/>
  </cols>
  <sheetData>
    <row r="1" spans="1:20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20" x14ac:dyDescent="0.25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</row>
    <row r="3" spans="1:20" x14ac:dyDescent="0.2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</row>
    <row r="4" spans="1:20" x14ac:dyDescent="0.25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</row>
    <row r="5" spans="1:20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20" x14ac:dyDescent="0.25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</row>
    <row r="7" spans="1:20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20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</row>
    <row r="9" spans="1:20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O9" s="38" t="s">
        <v>137</v>
      </c>
      <c r="P9" s="38" t="s">
        <v>138</v>
      </c>
      <c r="Q9" s="38" t="s">
        <v>139</v>
      </c>
      <c r="R9" s="38" t="s">
        <v>140</v>
      </c>
      <c r="T9">
        <f>infopanel!A1</f>
        <v>17</v>
      </c>
    </row>
    <row r="10" spans="1:20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O10" s="14">
        <v>1</v>
      </c>
      <c r="P10" s="14">
        <v>9.6999999999999993</v>
      </c>
      <c r="Q10" s="14">
        <v>2.7</v>
      </c>
      <c r="R10" s="14" t="e">
        <f t="shared" ref="R10:R27" si="0">IF($T$9=O10,Q10,NA())</f>
        <v>#N/A</v>
      </c>
    </row>
    <row r="11" spans="1:20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O11" s="14">
        <v>2</v>
      </c>
      <c r="P11" s="14">
        <v>4</v>
      </c>
      <c r="Q11" s="14">
        <v>3.5</v>
      </c>
      <c r="R11" s="14" t="e">
        <f t="shared" si="0"/>
        <v>#N/A</v>
      </c>
    </row>
    <row r="12" spans="1:20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O12" s="14">
        <v>3</v>
      </c>
      <c r="P12" s="14">
        <v>13.3</v>
      </c>
      <c r="Q12" s="14">
        <v>4.3</v>
      </c>
      <c r="R12" s="14" t="e">
        <f t="shared" si="0"/>
        <v>#N/A</v>
      </c>
    </row>
    <row r="13" spans="1:20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O13" s="14">
        <v>4</v>
      </c>
      <c r="P13" s="14">
        <v>10.5</v>
      </c>
      <c r="Q13" s="14">
        <v>2</v>
      </c>
      <c r="R13" s="14" t="e">
        <f t="shared" si="0"/>
        <v>#N/A</v>
      </c>
    </row>
    <row r="14" spans="1:20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O14" s="14">
        <v>5</v>
      </c>
      <c r="P14" s="14">
        <v>10.5</v>
      </c>
      <c r="Q14" s="14">
        <v>2.5</v>
      </c>
      <c r="R14" s="14" t="e">
        <f t="shared" si="0"/>
        <v>#N/A</v>
      </c>
    </row>
    <row r="15" spans="1:20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O15" s="14">
        <v>6</v>
      </c>
      <c r="P15" s="14">
        <v>16.899999999999999</v>
      </c>
      <c r="Q15" s="14">
        <v>2.2999999999999998</v>
      </c>
      <c r="R15" s="14" t="e">
        <f t="shared" si="0"/>
        <v>#N/A</v>
      </c>
    </row>
    <row r="16" spans="1:20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O16" s="14">
        <v>7</v>
      </c>
      <c r="P16" s="14">
        <v>17</v>
      </c>
      <c r="Q16" s="14">
        <v>1.5</v>
      </c>
      <c r="R16" s="14" t="e">
        <f t="shared" si="0"/>
        <v>#N/A</v>
      </c>
    </row>
    <row r="17" spans="1:18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O17" s="14">
        <v>8</v>
      </c>
      <c r="P17" s="14">
        <v>11.5</v>
      </c>
      <c r="Q17" s="14">
        <v>1.9000000000000004</v>
      </c>
      <c r="R17" s="14" t="e">
        <f t="shared" si="0"/>
        <v>#N/A</v>
      </c>
    </row>
    <row r="18" spans="1:18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O18" s="14">
        <v>9</v>
      </c>
      <c r="P18" s="14">
        <v>4</v>
      </c>
      <c r="Q18" s="14">
        <v>4.5999999999999996</v>
      </c>
      <c r="R18" s="14" t="e">
        <f t="shared" si="0"/>
        <v>#N/A</v>
      </c>
    </row>
    <row r="19" spans="1:18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O19" s="14">
        <v>10</v>
      </c>
      <c r="P19" s="14">
        <v>5.6</v>
      </c>
      <c r="Q19" s="14">
        <v>1.0999999999999996</v>
      </c>
      <c r="R19" s="14" t="e">
        <f t="shared" si="0"/>
        <v>#N/A</v>
      </c>
    </row>
    <row r="20" spans="1:18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O20" s="14">
        <v>11</v>
      </c>
      <c r="P20" s="14">
        <v>6</v>
      </c>
      <c r="Q20" s="14">
        <v>2.8</v>
      </c>
      <c r="R20" s="14" t="e">
        <f t="shared" si="0"/>
        <v>#N/A</v>
      </c>
    </row>
    <row r="21" spans="1:18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O21" s="14">
        <v>12</v>
      </c>
      <c r="P21" s="14">
        <v>5.0999999999999996</v>
      </c>
      <c r="Q21" s="14">
        <v>3.3</v>
      </c>
      <c r="R21" s="14" t="e">
        <f t="shared" si="0"/>
        <v>#N/A</v>
      </c>
    </row>
    <row r="22" spans="1:18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O22" s="14">
        <v>13</v>
      </c>
      <c r="P22" s="14">
        <v>15.1</v>
      </c>
      <c r="Q22" s="14">
        <v>3.9000000000000004</v>
      </c>
      <c r="R22" s="14" t="e">
        <f t="shared" si="0"/>
        <v>#N/A</v>
      </c>
    </row>
    <row r="23" spans="1:18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O23" s="14">
        <v>14</v>
      </c>
      <c r="P23" s="14">
        <v>14.9</v>
      </c>
      <c r="Q23" s="14">
        <v>3.2</v>
      </c>
      <c r="R23" s="14" t="e">
        <f t="shared" si="0"/>
        <v>#N/A</v>
      </c>
    </row>
    <row r="24" spans="1:18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O24" s="14">
        <v>15</v>
      </c>
      <c r="P24" s="14">
        <v>14.8</v>
      </c>
      <c r="Q24" s="14">
        <v>2.5</v>
      </c>
      <c r="R24" s="14" t="e">
        <f t="shared" si="0"/>
        <v>#N/A</v>
      </c>
    </row>
    <row r="25" spans="1:18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O25" s="14">
        <v>16</v>
      </c>
      <c r="P25" s="14">
        <v>10.1</v>
      </c>
      <c r="Q25" s="14">
        <v>1.4000000000000004</v>
      </c>
      <c r="R25" s="14" t="e">
        <f t="shared" si="0"/>
        <v>#N/A</v>
      </c>
    </row>
    <row r="26" spans="1:18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O26" s="14">
        <v>17</v>
      </c>
      <c r="P26" s="14">
        <v>14.3</v>
      </c>
      <c r="Q26" s="14">
        <v>3.8</v>
      </c>
      <c r="R26" s="14">
        <f t="shared" si="0"/>
        <v>3.8</v>
      </c>
    </row>
    <row r="27" spans="1:18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O27" s="14">
        <v>18</v>
      </c>
      <c r="P27" s="14">
        <v>8.1</v>
      </c>
      <c r="Q27" s="14">
        <v>3.5999999999999996</v>
      </c>
      <c r="R27" s="14" t="e">
        <f t="shared" si="0"/>
        <v>#N/A</v>
      </c>
    </row>
    <row r="28" spans="1:18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571DE-D87B-4133-8293-2C5BC1F8FABF}">
  <dimension ref="B2:M50"/>
  <sheetViews>
    <sheetView zoomScaleNormal="100" workbookViewId="0">
      <selection activeCell="E4" sqref="E4:F11"/>
    </sheetView>
  </sheetViews>
  <sheetFormatPr defaultRowHeight="15" x14ac:dyDescent="0.25"/>
  <cols>
    <col min="12" max="12" width="8.5703125" customWidth="1"/>
    <col min="13" max="13" width="4.85546875" customWidth="1"/>
  </cols>
  <sheetData>
    <row r="2" spans="2:13" x14ac:dyDescent="0.25">
      <c r="B2" t="s">
        <v>142</v>
      </c>
    </row>
    <row r="3" spans="2:13" x14ac:dyDescent="0.25">
      <c r="B3" s="38" t="s">
        <v>120</v>
      </c>
      <c r="C3" s="38" t="s">
        <v>121</v>
      </c>
    </row>
    <row r="4" spans="2:13" x14ac:dyDescent="0.25">
      <c r="B4" s="14">
        <v>18</v>
      </c>
      <c r="C4" s="38">
        <v>10</v>
      </c>
      <c r="E4" s="37" t="s">
        <v>120</v>
      </c>
      <c r="F4" s="37" t="s">
        <v>121</v>
      </c>
      <c r="H4" s="19"/>
      <c r="I4" s="19"/>
      <c r="J4" s="19"/>
      <c r="K4" s="19"/>
      <c r="L4" s="19"/>
      <c r="M4" s="19"/>
    </row>
    <row r="5" spans="2:13" x14ac:dyDescent="0.25">
      <c r="B5" s="14">
        <v>19</v>
      </c>
      <c r="C5" s="38">
        <v>10</v>
      </c>
      <c r="E5">
        <f>water!M5</f>
        <v>26</v>
      </c>
      <c r="F5">
        <v>0</v>
      </c>
      <c r="H5" s="19"/>
      <c r="I5" s="19"/>
      <c r="J5" s="19"/>
      <c r="K5" s="19"/>
      <c r="L5" s="19"/>
      <c r="M5" s="19"/>
    </row>
    <row r="6" spans="2:13" x14ac:dyDescent="0.25">
      <c r="B6" s="14">
        <v>20</v>
      </c>
      <c r="C6" s="38">
        <v>10</v>
      </c>
      <c r="E6">
        <f>E5</f>
        <v>26</v>
      </c>
      <c r="F6">
        <v>11</v>
      </c>
      <c r="H6" s="19"/>
      <c r="I6" s="19"/>
      <c r="J6" s="19"/>
      <c r="K6" s="19"/>
      <c r="L6" s="19"/>
      <c r="M6" s="19"/>
    </row>
    <row r="7" spans="2:13" x14ac:dyDescent="0.25">
      <c r="B7" s="14">
        <v>21</v>
      </c>
      <c r="C7" s="38">
        <v>10</v>
      </c>
      <c r="H7" s="19"/>
      <c r="I7" s="19"/>
      <c r="J7" s="19"/>
      <c r="K7" s="19"/>
      <c r="L7" s="19"/>
      <c r="M7" s="19"/>
    </row>
    <row r="8" spans="2:13" x14ac:dyDescent="0.25">
      <c r="B8" s="14">
        <v>22</v>
      </c>
      <c r="C8" s="38">
        <v>10</v>
      </c>
      <c r="H8" s="19"/>
      <c r="I8" s="19"/>
      <c r="J8" s="19"/>
      <c r="K8" s="19"/>
      <c r="L8" s="19"/>
      <c r="M8" s="19"/>
    </row>
    <row r="9" spans="2:13" x14ac:dyDescent="0.25">
      <c r="B9" s="14">
        <v>23</v>
      </c>
      <c r="C9" s="38">
        <v>10</v>
      </c>
      <c r="H9" s="19"/>
      <c r="I9" s="19"/>
      <c r="J9" s="19"/>
      <c r="K9" s="19"/>
      <c r="L9" s="19"/>
      <c r="M9" s="19"/>
    </row>
    <row r="10" spans="2:13" x14ac:dyDescent="0.25">
      <c r="B10" s="14">
        <v>24</v>
      </c>
      <c r="C10" s="38">
        <v>10</v>
      </c>
      <c r="E10">
        <f>water!N5</f>
        <v>29</v>
      </c>
      <c r="F10">
        <v>0</v>
      </c>
      <c r="H10" s="19"/>
      <c r="I10" s="19"/>
      <c r="J10" s="19"/>
      <c r="K10" s="19"/>
      <c r="L10" s="19"/>
      <c r="M10" s="19"/>
    </row>
    <row r="11" spans="2:13" x14ac:dyDescent="0.25">
      <c r="B11" s="14">
        <v>25</v>
      </c>
      <c r="C11" s="38">
        <v>10</v>
      </c>
      <c r="E11">
        <f>E10</f>
        <v>29</v>
      </c>
      <c r="F11">
        <v>11</v>
      </c>
    </row>
    <row r="12" spans="2:13" x14ac:dyDescent="0.25">
      <c r="B12" s="14">
        <v>26</v>
      </c>
      <c r="C12" s="38">
        <v>10</v>
      </c>
    </row>
    <row r="13" spans="2:13" x14ac:dyDescent="0.25">
      <c r="B13" s="14">
        <v>27</v>
      </c>
      <c r="C13" s="38">
        <v>10</v>
      </c>
    </row>
    <row r="14" spans="2:13" x14ac:dyDescent="0.25">
      <c r="B14" s="14">
        <v>28</v>
      </c>
      <c r="C14" s="38">
        <v>10</v>
      </c>
    </row>
    <row r="15" spans="2:13" x14ac:dyDescent="0.25">
      <c r="B15" s="14">
        <v>29</v>
      </c>
      <c r="C15" s="38">
        <v>10</v>
      </c>
    </row>
    <row r="41" ht="22.15" customHeight="1" x14ac:dyDescent="0.25"/>
    <row r="42" ht="18.75" customHeight="1" x14ac:dyDescent="0.25"/>
    <row r="50" ht="16.5" customHeight="1" x14ac:dyDescent="0.25"/>
  </sheetData>
  <conditionalFormatting sqref="C18:C29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4:B15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9D0DD-F83E-4E2C-9BE4-4333F639DE9E}">
  <dimension ref="B2:T24"/>
  <sheetViews>
    <sheetView zoomScaleNormal="100" workbookViewId="0">
      <selection activeCell="F11" sqref="F11"/>
    </sheetView>
  </sheetViews>
  <sheetFormatPr defaultRowHeight="15" x14ac:dyDescent="0.25"/>
  <cols>
    <col min="20" max="20" width="7.140625" customWidth="1"/>
  </cols>
  <sheetData>
    <row r="2" spans="2:20" x14ac:dyDescent="0.25">
      <c r="C2">
        <f>100/15</f>
        <v>6.666666666666667</v>
      </c>
      <c r="D2" t="s">
        <v>119</v>
      </c>
      <c r="H2" t="s">
        <v>119</v>
      </c>
      <c r="I2" s="14" t="s">
        <v>145</v>
      </c>
      <c r="J2" s="14" t="s">
        <v>146</v>
      </c>
    </row>
    <row r="3" spans="2:20" x14ac:dyDescent="0.25">
      <c r="G3">
        <v>0</v>
      </c>
      <c r="H3">
        <v>6.666666666666667</v>
      </c>
      <c r="I3" s="14">
        <f>B4</f>
        <v>46.666666666666664</v>
      </c>
      <c r="J3" s="14">
        <f>B7</f>
        <v>46.666666666666664</v>
      </c>
    </row>
    <row r="4" spans="2:20" x14ac:dyDescent="0.25">
      <c r="B4">
        <f>B5*C4/C5</f>
        <v>46.666666666666664</v>
      </c>
      <c r="C4">
        <f>water!K5</f>
        <v>7</v>
      </c>
      <c r="D4" t="s">
        <v>145</v>
      </c>
      <c r="G4">
        <v>1</v>
      </c>
      <c r="H4">
        <v>6.666666666666667</v>
      </c>
      <c r="I4" s="14">
        <v>1.5</v>
      </c>
      <c r="J4" s="14">
        <v>1.5</v>
      </c>
      <c r="L4" s="19"/>
      <c r="M4" s="19"/>
      <c r="N4" s="19"/>
      <c r="O4" s="19"/>
      <c r="P4" s="19"/>
      <c r="Q4" s="19"/>
      <c r="R4" s="19"/>
      <c r="S4" s="19"/>
      <c r="T4" s="19"/>
    </row>
    <row r="5" spans="2:20" x14ac:dyDescent="0.25">
      <c r="B5">
        <v>100</v>
      </c>
      <c r="C5">
        <v>15</v>
      </c>
      <c r="G5">
        <v>2</v>
      </c>
      <c r="H5">
        <v>6.666666666666667</v>
      </c>
      <c r="I5" s="14">
        <f>200-I3-I4</f>
        <v>151.83333333333334</v>
      </c>
      <c r="J5" s="14">
        <f>200-J4-J3</f>
        <v>151.83333333333334</v>
      </c>
      <c r="L5" s="19"/>
      <c r="M5" s="19"/>
      <c r="N5" s="19"/>
      <c r="O5" s="19"/>
      <c r="P5" s="19"/>
      <c r="Q5" s="19"/>
      <c r="R5" s="19"/>
      <c r="S5" s="19"/>
      <c r="T5" s="19"/>
    </row>
    <row r="6" spans="2:20" x14ac:dyDescent="0.25">
      <c r="G6">
        <v>3</v>
      </c>
      <c r="H6">
        <v>6.666666666666667</v>
      </c>
      <c r="L6" s="19"/>
      <c r="M6" s="19"/>
      <c r="N6" s="19"/>
      <c r="O6" s="19"/>
      <c r="P6" s="19"/>
      <c r="Q6" s="19"/>
      <c r="R6" s="19"/>
      <c r="S6" s="19"/>
      <c r="T6" s="19"/>
    </row>
    <row r="7" spans="2:20" x14ac:dyDescent="0.25">
      <c r="B7">
        <f>B8*C7/C8</f>
        <v>46.666666666666664</v>
      </c>
      <c r="C7">
        <f>water!L5</f>
        <v>7</v>
      </c>
      <c r="D7" s="40" t="s">
        <v>146</v>
      </c>
      <c r="G7">
        <v>4</v>
      </c>
      <c r="H7">
        <v>6.666666666666667</v>
      </c>
      <c r="L7" s="19"/>
      <c r="M7" s="19"/>
      <c r="N7" s="19"/>
      <c r="O7" s="19"/>
      <c r="P7" s="19"/>
      <c r="Q7" s="19"/>
      <c r="R7" s="19"/>
      <c r="S7" s="19"/>
      <c r="T7" s="19"/>
    </row>
    <row r="8" spans="2:20" x14ac:dyDescent="0.25">
      <c r="B8">
        <v>100</v>
      </c>
      <c r="C8">
        <v>15</v>
      </c>
      <c r="G8">
        <v>5</v>
      </c>
      <c r="H8">
        <v>6.666666666666667</v>
      </c>
      <c r="L8" s="19"/>
      <c r="M8" s="19"/>
      <c r="N8" s="19"/>
      <c r="O8" s="19"/>
      <c r="P8" s="19"/>
      <c r="Q8" s="19"/>
      <c r="R8" s="19"/>
      <c r="S8" s="19"/>
      <c r="T8" s="19"/>
    </row>
    <row r="9" spans="2:20" x14ac:dyDescent="0.25">
      <c r="G9">
        <v>6</v>
      </c>
      <c r="H9">
        <v>6.666666666666667</v>
      </c>
      <c r="L9" s="19"/>
      <c r="M9" s="19"/>
      <c r="N9" s="19"/>
      <c r="O9" s="19"/>
      <c r="P9" s="19"/>
      <c r="Q9" s="19"/>
      <c r="R9" s="19"/>
      <c r="S9" s="19"/>
      <c r="T9" s="19"/>
    </row>
    <row r="10" spans="2:20" x14ac:dyDescent="0.25">
      <c r="G10">
        <v>7</v>
      </c>
      <c r="H10">
        <v>6.666666666666667</v>
      </c>
      <c r="L10" s="19"/>
      <c r="M10" s="19"/>
      <c r="N10" s="19"/>
      <c r="O10" s="19"/>
      <c r="P10" s="19"/>
      <c r="Q10" s="19"/>
      <c r="R10" s="19"/>
      <c r="S10" s="19"/>
      <c r="T10" s="19"/>
    </row>
    <row r="11" spans="2:20" x14ac:dyDescent="0.25">
      <c r="G11">
        <v>8</v>
      </c>
      <c r="H11">
        <v>6.666666666666667</v>
      </c>
      <c r="L11" s="19"/>
      <c r="M11" s="19"/>
      <c r="N11" s="19"/>
      <c r="O11" s="19"/>
      <c r="P11" s="19"/>
      <c r="Q11" s="19"/>
      <c r="R11" s="19"/>
      <c r="S11" s="19"/>
      <c r="T11" s="19"/>
    </row>
    <row r="12" spans="2:20" x14ac:dyDescent="0.25">
      <c r="G12">
        <v>9</v>
      </c>
      <c r="H12">
        <v>6.666666666666667</v>
      </c>
      <c r="L12" s="19"/>
      <c r="M12" s="19"/>
      <c r="N12" s="19"/>
      <c r="O12" s="19"/>
      <c r="P12" s="19"/>
      <c r="Q12" s="19"/>
      <c r="R12" s="19"/>
      <c r="S12" s="19"/>
      <c r="T12" s="19"/>
    </row>
    <row r="13" spans="2:20" x14ac:dyDescent="0.25">
      <c r="G13">
        <v>10</v>
      </c>
      <c r="H13">
        <v>6.666666666666667</v>
      </c>
      <c r="L13" s="19"/>
      <c r="M13" s="19"/>
      <c r="N13" s="19"/>
      <c r="O13" s="19"/>
      <c r="P13" s="19"/>
      <c r="Q13" s="19"/>
      <c r="R13" s="19"/>
      <c r="S13" s="19"/>
      <c r="T13" s="19"/>
    </row>
    <row r="14" spans="2:20" x14ac:dyDescent="0.25">
      <c r="G14">
        <v>11</v>
      </c>
      <c r="H14">
        <v>6.666666666666667</v>
      </c>
      <c r="L14" s="19"/>
      <c r="M14" s="19"/>
      <c r="N14" s="19"/>
      <c r="O14" s="19"/>
      <c r="P14" s="19"/>
      <c r="Q14" s="19"/>
      <c r="R14" s="19"/>
      <c r="S14" s="19"/>
      <c r="T14" s="19"/>
    </row>
    <row r="15" spans="2:20" x14ac:dyDescent="0.25">
      <c r="G15">
        <v>12</v>
      </c>
      <c r="H15">
        <v>6.666666666666667</v>
      </c>
      <c r="L15" s="19"/>
      <c r="M15" s="19"/>
      <c r="N15" s="19"/>
      <c r="O15" s="19"/>
      <c r="P15" s="19"/>
      <c r="Q15" s="19"/>
      <c r="R15" s="19"/>
      <c r="S15" s="19"/>
      <c r="T15" s="19"/>
    </row>
    <row r="16" spans="2:20" x14ac:dyDescent="0.25">
      <c r="G16">
        <v>13</v>
      </c>
      <c r="H16">
        <v>6.666666666666667</v>
      </c>
      <c r="L16" s="19"/>
      <c r="M16" s="19"/>
      <c r="N16" s="19"/>
      <c r="O16" s="19"/>
      <c r="P16" s="19"/>
      <c r="Q16" s="19"/>
      <c r="R16" s="19"/>
      <c r="S16" s="19"/>
      <c r="T16" s="19"/>
    </row>
    <row r="17" spans="7:20" x14ac:dyDescent="0.25">
      <c r="G17">
        <v>14</v>
      </c>
      <c r="H17">
        <v>6.666666666666667</v>
      </c>
      <c r="L17" s="19"/>
      <c r="M17" s="19"/>
      <c r="N17" s="19"/>
      <c r="O17" s="19"/>
      <c r="P17" s="19"/>
      <c r="Q17" s="19"/>
      <c r="R17" s="19"/>
      <c r="S17" s="19"/>
      <c r="T17" s="19"/>
    </row>
    <row r="18" spans="7:20" x14ac:dyDescent="0.25">
      <c r="H18">
        <v>100</v>
      </c>
      <c r="L18" s="19"/>
      <c r="M18" s="19"/>
      <c r="N18" s="19"/>
      <c r="O18" s="19"/>
      <c r="P18" s="19"/>
      <c r="Q18" s="19"/>
      <c r="R18" s="19"/>
      <c r="S18" s="19"/>
      <c r="T18" s="19"/>
    </row>
    <row r="19" spans="7:20" x14ac:dyDescent="0.25">
      <c r="L19" s="19"/>
      <c r="M19" s="19"/>
      <c r="N19" s="19"/>
      <c r="O19" s="19"/>
      <c r="P19" s="19"/>
      <c r="Q19" s="19"/>
      <c r="R19" s="19"/>
      <c r="S19" s="19"/>
      <c r="T19" s="19"/>
    </row>
    <row r="20" spans="7:20" x14ac:dyDescent="0.25">
      <c r="L20" s="19"/>
      <c r="M20" s="19"/>
      <c r="N20" s="19"/>
      <c r="O20" s="19"/>
      <c r="P20" s="19"/>
      <c r="Q20" s="19"/>
      <c r="R20" s="19"/>
      <c r="S20" s="19"/>
      <c r="T20" s="19"/>
    </row>
    <row r="21" spans="7:20" x14ac:dyDescent="0.25">
      <c r="L21" s="19"/>
      <c r="M21" s="19"/>
      <c r="N21" s="19"/>
      <c r="O21" s="19"/>
      <c r="P21" s="19"/>
      <c r="Q21" s="19"/>
      <c r="R21" s="19"/>
      <c r="S21" s="19"/>
      <c r="T21" s="19"/>
    </row>
    <row r="22" spans="7:20" x14ac:dyDescent="0.25">
      <c r="L22" s="19"/>
      <c r="M22" s="19"/>
      <c r="N22" s="19"/>
      <c r="O22" s="19"/>
      <c r="P22" s="19"/>
      <c r="Q22" s="19"/>
      <c r="R22" s="19"/>
      <c r="S22" s="19"/>
      <c r="T22" s="19"/>
    </row>
    <row r="23" spans="7:20" x14ac:dyDescent="0.25">
      <c r="L23" s="19"/>
      <c r="M23" s="19"/>
      <c r="N23" s="19"/>
      <c r="O23" s="19"/>
      <c r="P23" s="19"/>
      <c r="Q23" s="19"/>
      <c r="R23" s="19"/>
      <c r="S23" s="19"/>
      <c r="T23" s="19"/>
    </row>
    <row r="24" spans="7:20" x14ac:dyDescent="0.25">
      <c r="L24" s="19"/>
      <c r="M24" s="19"/>
      <c r="N24" s="19"/>
      <c r="O24" s="19"/>
      <c r="P24" s="19"/>
      <c r="Q24" s="19"/>
      <c r="R24" s="19"/>
      <c r="S24" s="19"/>
      <c r="T24" s="19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C3A46-A122-4ABA-A025-3834647EB69B}">
  <dimension ref="A2:P35"/>
  <sheetViews>
    <sheetView topLeftCell="A13" zoomScaleNormal="100" workbookViewId="0">
      <selection activeCell="J13" sqref="J13"/>
    </sheetView>
  </sheetViews>
  <sheetFormatPr defaultRowHeight="15" x14ac:dyDescent="0.25"/>
  <cols>
    <col min="1" max="1" width="1.85546875" customWidth="1"/>
    <col min="2" max="2" width="18.140625" customWidth="1"/>
    <col min="4" max="4" width="10.140625" bestFit="1" customWidth="1"/>
    <col min="5" max="5" width="10" customWidth="1"/>
    <col min="6" max="6" width="8.140625" customWidth="1"/>
  </cols>
  <sheetData>
    <row r="2" spans="1:16" x14ac:dyDescent="0.25">
      <c r="B2" s="14" t="s">
        <v>122</v>
      </c>
      <c r="C2" s="14" t="s">
        <v>42</v>
      </c>
      <c r="G2" t="s">
        <v>123</v>
      </c>
      <c r="I2" t="s">
        <v>163</v>
      </c>
    </row>
    <row r="3" spans="1:16" x14ac:dyDescent="0.25">
      <c r="A3">
        <v>1</v>
      </c>
      <c r="B3" s="14" t="s">
        <v>124</v>
      </c>
      <c r="C3" s="14" t="s">
        <v>125</v>
      </c>
      <c r="E3">
        <f>FIND("-",C3,1)</f>
        <v>2</v>
      </c>
      <c r="F3" t="str">
        <f>MID(C3,1,E3-1)</f>
        <v>0</v>
      </c>
      <c r="G3" s="10">
        <f>VALUE(F3)</f>
        <v>0</v>
      </c>
      <c r="H3" s="10" t="str">
        <f>MID(C3,E3+1,LEN(C3)-E3)</f>
        <v>4,5</v>
      </c>
      <c r="I3">
        <f>VALUE(REPLACE(H3,FIND(",",H3),1,"."))</f>
        <v>4.5</v>
      </c>
      <c r="J3">
        <f>I3-F3</f>
        <v>4.5</v>
      </c>
      <c r="K3">
        <f>F3*10</f>
        <v>0</v>
      </c>
      <c r="L3">
        <f t="shared" ref="L3:L11" si="0">I3*10</f>
        <v>45</v>
      </c>
      <c r="M3">
        <f t="shared" ref="M3:M11" si="1">J3</f>
        <v>4.5</v>
      </c>
    </row>
    <row r="4" spans="1:16" x14ac:dyDescent="0.25">
      <c r="A4">
        <v>2</v>
      </c>
      <c r="B4" s="14" t="s">
        <v>124</v>
      </c>
      <c r="C4" s="14" t="s">
        <v>126</v>
      </c>
      <c r="E4">
        <f t="shared" ref="E4:E11" si="2">FIND("-",C4,1)</f>
        <v>4</v>
      </c>
      <c r="F4" t="str">
        <f t="shared" ref="F4:F11" si="3">MID(C4,1,E4-1)</f>
        <v>4,5</v>
      </c>
      <c r="G4" s="10">
        <f>VALUE(REPLACE(F4,FIND(",",F4),1,"."))</f>
        <v>4.5</v>
      </c>
      <c r="H4" s="10" t="str">
        <f t="shared" ref="H4:H11" si="4">MID(C4,E4+1,LEN(C4)-E4)</f>
        <v>6,7</v>
      </c>
      <c r="I4">
        <f t="shared" ref="I4:I11" si="5">VALUE(REPLACE(H4,FIND(",",H4),1,"."))</f>
        <v>6.7</v>
      </c>
      <c r="J4" s="10">
        <f>I4-G4</f>
        <v>2.2000000000000002</v>
      </c>
      <c r="K4">
        <f>G4*10</f>
        <v>45</v>
      </c>
      <c r="L4">
        <f t="shared" si="0"/>
        <v>67</v>
      </c>
      <c r="M4">
        <f t="shared" si="1"/>
        <v>2.2000000000000002</v>
      </c>
    </row>
    <row r="5" spans="1:16" x14ac:dyDescent="0.25">
      <c r="A5">
        <v>3</v>
      </c>
      <c r="B5" s="14" t="s">
        <v>124</v>
      </c>
      <c r="C5" s="14" t="s">
        <v>127</v>
      </c>
      <c r="E5">
        <f t="shared" si="2"/>
        <v>4</v>
      </c>
      <c r="F5" t="str">
        <f t="shared" si="3"/>
        <v>6,7</v>
      </c>
      <c r="G5" s="10">
        <f t="shared" ref="G5:G11" si="6">VALUE(REPLACE(F5,FIND(",",F5),1,"."))</f>
        <v>6.7</v>
      </c>
      <c r="H5" s="10" t="str">
        <f t="shared" si="4"/>
        <v>8,4</v>
      </c>
      <c r="I5">
        <f t="shared" si="5"/>
        <v>8.4</v>
      </c>
      <c r="J5" s="10">
        <f t="shared" ref="J5:J11" si="7">I5-G5</f>
        <v>1.7000000000000002</v>
      </c>
      <c r="K5">
        <f t="shared" ref="K5:K11" si="8">G5*10</f>
        <v>67</v>
      </c>
      <c r="L5">
        <f t="shared" si="0"/>
        <v>84</v>
      </c>
      <c r="M5">
        <f t="shared" si="1"/>
        <v>1.7000000000000002</v>
      </c>
    </row>
    <row r="6" spans="1:16" x14ac:dyDescent="0.25">
      <c r="A6">
        <v>4</v>
      </c>
      <c r="B6" s="14" t="s">
        <v>124</v>
      </c>
      <c r="C6" s="14" t="s">
        <v>128</v>
      </c>
      <c r="E6">
        <f t="shared" si="2"/>
        <v>4</v>
      </c>
      <c r="F6" t="str">
        <f t="shared" si="3"/>
        <v>8,4</v>
      </c>
      <c r="G6" s="10">
        <f t="shared" si="6"/>
        <v>8.4</v>
      </c>
      <c r="H6" s="10" t="str">
        <f t="shared" si="4"/>
        <v>10,0</v>
      </c>
      <c r="I6">
        <f t="shared" si="5"/>
        <v>10</v>
      </c>
      <c r="J6" s="10">
        <f t="shared" si="7"/>
        <v>1.5999999999999996</v>
      </c>
      <c r="K6">
        <f t="shared" si="8"/>
        <v>84</v>
      </c>
      <c r="L6">
        <f t="shared" si="0"/>
        <v>100</v>
      </c>
      <c r="M6">
        <f t="shared" si="1"/>
        <v>1.5999999999999996</v>
      </c>
    </row>
    <row r="7" spans="1:16" x14ac:dyDescent="0.25">
      <c r="A7">
        <v>5</v>
      </c>
      <c r="B7" s="14" t="s">
        <v>124</v>
      </c>
      <c r="C7" s="14" t="s">
        <v>129</v>
      </c>
      <c r="E7">
        <f t="shared" si="2"/>
        <v>5</v>
      </c>
      <c r="F7" t="str">
        <f t="shared" si="3"/>
        <v>10,0</v>
      </c>
      <c r="G7" s="10">
        <f t="shared" si="6"/>
        <v>10</v>
      </c>
      <c r="H7" s="10" t="str">
        <f t="shared" si="4"/>
        <v>11,2</v>
      </c>
      <c r="I7">
        <f t="shared" si="5"/>
        <v>11.2</v>
      </c>
      <c r="J7" s="10">
        <f t="shared" si="7"/>
        <v>1.1999999999999993</v>
      </c>
      <c r="K7">
        <f t="shared" si="8"/>
        <v>100</v>
      </c>
      <c r="L7">
        <f t="shared" si="0"/>
        <v>112</v>
      </c>
      <c r="M7">
        <f t="shared" si="1"/>
        <v>1.1999999999999993</v>
      </c>
    </row>
    <row r="8" spans="1:16" x14ac:dyDescent="0.25">
      <c r="A8">
        <v>6</v>
      </c>
      <c r="B8" s="14" t="s">
        <v>130</v>
      </c>
      <c r="C8" s="14" t="s">
        <v>131</v>
      </c>
      <c r="E8">
        <f t="shared" si="2"/>
        <v>5</v>
      </c>
      <c r="F8" t="str">
        <f t="shared" si="3"/>
        <v>11,2</v>
      </c>
      <c r="G8" s="10">
        <f t="shared" si="6"/>
        <v>11.2</v>
      </c>
      <c r="H8" s="10" t="str">
        <f t="shared" si="4"/>
        <v>16,8</v>
      </c>
      <c r="I8">
        <f t="shared" si="5"/>
        <v>16.8</v>
      </c>
      <c r="J8" s="10">
        <f t="shared" si="7"/>
        <v>5.6000000000000014</v>
      </c>
      <c r="K8">
        <f t="shared" si="8"/>
        <v>112</v>
      </c>
      <c r="L8">
        <f t="shared" si="0"/>
        <v>168</v>
      </c>
      <c r="M8">
        <f t="shared" si="1"/>
        <v>5.6000000000000014</v>
      </c>
    </row>
    <row r="9" spans="1:16" x14ac:dyDescent="0.25">
      <c r="A9">
        <v>7</v>
      </c>
      <c r="B9" s="14" t="s">
        <v>130</v>
      </c>
      <c r="C9" s="14" t="s">
        <v>132</v>
      </c>
      <c r="E9">
        <f t="shared" si="2"/>
        <v>5</v>
      </c>
      <c r="F9" t="str">
        <f t="shared" si="3"/>
        <v>16,8</v>
      </c>
      <c r="G9" s="10">
        <f t="shared" si="6"/>
        <v>16.8</v>
      </c>
      <c r="H9" s="10" t="str">
        <f t="shared" si="4"/>
        <v>22,4</v>
      </c>
      <c r="I9">
        <f t="shared" si="5"/>
        <v>22.4</v>
      </c>
      <c r="J9" s="10">
        <f t="shared" si="7"/>
        <v>5.5999999999999979</v>
      </c>
      <c r="K9">
        <f t="shared" si="8"/>
        <v>168</v>
      </c>
      <c r="L9">
        <f t="shared" si="0"/>
        <v>224</v>
      </c>
      <c r="M9">
        <f t="shared" si="1"/>
        <v>5.5999999999999979</v>
      </c>
    </row>
    <row r="10" spans="1:16" x14ac:dyDescent="0.25">
      <c r="A10">
        <v>8</v>
      </c>
      <c r="B10" s="14" t="s">
        <v>133</v>
      </c>
      <c r="C10" s="14" t="s">
        <v>134</v>
      </c>
      <c r="E10">
        <f t="shared" si="2"/>
        <v>5</v>
      </c>
      <c r="F10" t="str">
        <f t="shared" si="3"/>
        <v>22,4</v>
      </c>
      <c r="G10" s="10">
        <f t="shared" si="6"/>
        <v>22.4</v>
      </c>
      <c r="H10" s="10" t="str">
        <f t="shared" si="4"/>
        <v>25,2</v>
      </c>
      <c r="I10">
        <f t="shared" si="5"/>
        <v>25.2</v>
      </c>
      <c r="J10" s="10">
        <f t="shared" si="7"/>
        <v>2.8000000000000007</v>
      </c>
      <c r="K10">
        <f t="shared" si="8"/>
        <v>224</v>
      </c>
      <c r="L10">
        <f t="shared" si="0"/>
        <v>252</v>
      </c>
      <c r="M10">
        <f t="shared" si="1"/>
        <v>2.8000000000000007</v>
      </c>
    </row>
    <row r="11" spans="1:16" x14ac:dyDescent="0.25">
      <c r="A11">
        <v>9</v>
      </c>
      <c r="B11" s="14" t="s">
        <v>133</v>
      </c>
      <c r="C11" s="14" t="s">
        <v>135</v>
      </c>
      <c r="E11">
        <f t="shared" si="2"/>
        <v>5</v>
      </c>
      <c r="F11" t="str">
        <f t="shared" si="3"/>
        <v>25,2</v>
      </c>
      <c r="G11" s="10">
        <f t="shared" si="6"/>
        <v>25.2</v>
      </c>
      <c r="H11" s="10" t="str">
        <f t="shared" si="4"/>
        <v>33,6</v>
      </c>
      <c r="I11">
        <f t="shared" si="5"/>
        <v>33.6</v>
      </c>
      <c r="J11" s="10">
        <f t="shared" si="7"/>
        <v>8.4000000000000021</v>
      </c>
      <c r="K11">
        <f t="shared" si="8"/>
        <v>252</v>
      </c>
      <c r="L11">
        <f t="shared" si="0"/>
        <v>336</v>
      </c>
      <c r="M11">
        <f t="shared" si="1"/>
        <v>8.4000000000000021</v>
      </c>
    </row>
    <row r="12" spans="1:16" x14ac:dyDescent="0.25">
      <c r="A12">
        <v>10</v>
      </c>
      <c r="B12" s="14" t="s">
        <v>136</v>
      </c>
      <c r="C12" s="25">
        <v>33.6</v>
      </c>
      <c r="E12">
        <f>C12</f>
        <v>33.6</v>
      </c>
    </row>
    <row r="15" spans="1:16" ht="14.25" customHeight="1" x14ac:dyDescent="0.25">
      <c r="E15" s="26" t="s">
        <v>115</v>
      </c>
      <c r="F15" s="27" t="s">
        <v>116</v>
      </c>
      <c r="G15" s="27">
        <v>0</v>
      </c>
      <c r="H15" s="27" t="s">
        <v>164</v>
      </c>
      <c r="I15" s="27" t="s">
        <v>117</v>
      </c>
      <c r="L15" t="s">
        <v>118</v>
      </c>
    </row>
    <row r="16" spans="1:16" x14ac:dyDescent="0.25">
      <c r="B16" s="31"/>
      <c r="C16" t="s">
        <v>144</v>
      </c>
      <c r="D16" s="9">
        <f>water!I5</f>
        <v>10</v>
      </c>
      <c r="E16" s="28">
        <f>D16/$I$24</f>
        <v>0.29761904761904762</v>
      </c>
      <c r="F16" s="29">
        <f t="shared" ref="F16:F24" si="9">I16-H16</f>
        <v>4.5</v>
      </c>
      <c r="G16" s="30">
        <f>(I16-H16)/$I$24</f>
        <v>0.13392857142857142</v>
      </c>
      <c r="H16" s="29">
        <f>G3</f>
        <v>0</v>
      </c>
      <c r="I16" s="4">
        <f>I3</f>
        <v>4.5</v>
      </c>
      <c r="K16">
        <f>IF(AND($D$16&gt;=H16,$D$16&lt;=I16),1,0)</f>
        <v>0</v>
      </c>
      <c r="L16" s="13">
        <f>E16-L17</f>
        <v>0.29261904761904761</v>
      </c>
      <c r="M16" s="13">
        <f>E17-M17</f>
        <v>0.59023809523809523</v>
      </c>
      <c r="N16">
        <v>1</v>
      </c>
      <c r="P16">
        <f>MATCH(1,K16:K27,0)</f>
        <v>4</v>
      </c>
    </row>
    <row r="17" spans="1:16" x14ac:dyDescent="0.25">
      <c r="B17" s="31"/>
      <c r="C17" t="s">
        <v>143</v>
      </c>
      <c r="D17" s="9">
        <f>water!J5</f>
        <v>20</v>
      </c>
      <c r="E17" s="11">
        <f>D17/$I$24</f>
        <v>0.59523809523809523</v>
      </c>
      <c r="F17" s="10">
        <f t="shared" si="9"/>
        <v>2.2000000000000002</v>
      </c>
      <c r="G17" s="12">
        <f t="shared" ref="G17:G24" si="10">(I17-H17)/$I$24</f>
        <v>6.5476190476190479E-2</v>
      </c>
      <c r="H17" s="10">
        <f t="shared" ref="H17:H24" si="11">G4</f>
        <v>4.5</v>
      </c>
      <c r="I17">
        <f t="shared" ref="I17:I24" si="12">I4</f>
        <v>6.7</v>
      </c>
      <c r="K17">
        <f t="shared" ref="K17:K24" si="13">IF(AND($D$16&gt;=H17,$D$16&lt;=I17),1,0)</f>
        <v>0</v>
      </c>
      <c r="L17" s="13">
        <v>5.0000000000000001E-3</v>
      </c>
      <c r="M17" s="13">
        <v>5.0000000000000001E-3</v>
      </c>
      <c r="N17">
        <v>2</v>
      </c>
      <c r="P17" t="str">
        <f>INDEX(B3:B12,P16)</f>
        <v>м'яка</v>
      </c>
    </row>
    <row r="18" spans="1:16" x14ac:dyDescent="0.25">
      <c r="B18" s="32"/>
      <c r="C18" s="32"/>
      <c r="E18" s="9"/>
      <c r="F18" s="10">
        <f t="shared" si="9"/>
        <v>1.7000000000000002</v>
      </c>
      <c r="G18" s="12">
        <f t="shared" si="10"/>
        <v>5.0595238095238096E-2</v>
      </c>
      <c r="H18" s="10">
        <f t="shared" si="11"/>
        <v>6.7</v>
      </c>
      <c r="I18">
        <f t="shared" si="12"/>
        <v>8.4</v>
      </c>
      <c r="K18">
        <f t="shared" si="13"/>
        <v>0</v>
      </c>
      <c r="N18">
        <v>3</v>
      </c>
    </row>
    <row r="19" spans="1:16" x14ac:dyDescent="0.25">
      <c r="B19" s="33"/>
      <c r="C19" s="32"/>
      <c r="E19" s="9"/>
      <c r="F19" s="10">
        <f t="shared" si="9"/>
        <v>1.5999999999999996</v>
      </c>
      <c r="G19" s="12">
        <f t="shared" si="10"/>
        <v>4.7619047619047609E-2</v>
      </c>
      <c r="H19" s="10">
        <f t="shared" si="11"/>
        <v>8.4</v>
      </c>
      <c r="I19">
        <f t="shared" si="12"/>
        <v>10</v>
      </c>
      <c r="K19">
        <f t="shared" si="13"/>
        <v>1</v>
      </c>
      <c r="N19">
        <v>4</v>
      </c>
    </row>
    <row r="20" spans="1:16" x14ac:dyDescent="0.25">
      <c r="E20" s="9"/>
      <c r="F20" s="10">
        <f t="shared" si="9"/>
        <v>1.1999999999999993</v>
      </c>
      <c r="G20" s="12">
        <f t="shared" si="10"/>
        <v>3.5714285714285691E-2</v>
      </c>
      <c r="H20" s="10">
        <f t="shared" si="11"/>
        <v>10</v>
      </c>
      <c r="I20">
        <f t="shared" si="12"/>
        <v>11.2</v>
      </c>
      <c r="K20">
        <f t="shared" si="13"/>
        <v>1</v>
      </c>
      <c r="N20">
        <v>5</v>
      </c>
    </row>
    <row r="21" spans="1:16" x14ac:dyDescent="0.25">
      <c r="E21" s="9"/>
      <c r="F21" s="10">
        <f t="shared" si="9"/>
        <v>5.6000000000000014</v>
      </c>
      <c r="G21" s="12">
        <f t="shared" si="10"/>
        <v>0.16666666666666671</v>
      </c>
      <c r="H21" s="10">
        <f t="shared" si="11"/>
        <v>11.2</v>
      </c>
      <c r="I21">
        <f t="shared" si="12"/>
        <v>16.8</v>
      </c>
      <c r="K21">
        <f t="shared" si="13"/>
        <v>0</v>
      </c>
      <c r="N21">
        <v>6</v>
      </c>
    </row>
    <row r="22" spans="1:16" x14ac:dyDescent="0.25">
      <c r="E22" s="9"/>
      <c r="F22" s="10">
        <f t="shared" si="9"/>
        <v>5.5999999999999979</v>
      </c>
      <c r="G22" s="12">
        <f t="shared" si="10"/>
        <v>0.1666666666666666</v>
      </c>
      <c r="H22" s="10">
        <f t="shared" si="11"/>
        <v>16.8</v>
      </c>
      <c r="I22">
        <f t="shared" si="12"/>
        <v>22.4</v>
      </c>
      <c r="K22">
        <f t="shared" si="13"/>
        <v>0</v>
      </c>
      <c r="N22">
        <v>7</v>
      </c>
    </row>
    <row r="23" spans="1:16" x14ac:dyDescent="0.25">
      <c r="E23" s="9"/>
      <c r="F23" s="10">
        <f t="shared" si="9"/>
        <v>2.8000000000000007</v>
      </c>
      <c r="G23" s="12">
        <f t="shared" si="10"/>
        <v>8.3333333333333356E-2</v>
      </c>
      <c r="H23" s="10">
        <f t="shared" si="11"/>
        <v>22.4</v>
      </c>
      <c r="I23">
        <f t="shared" si="12"/>
        <v>25.2</v>
      </c>
      <c r="K23">
        <f t="shared" si="13"/>
        <v>0</v>
      </c>
      <c r="N23">
        <v>8</v>
      </c>
    </row>
    <row r="24" spans="1:16" x14ac:dyDescent="0.25">
      <c r="E24" s="9"/>
      <c r="F24" s="10">
        <f t="shared" si="9"/>
        <v>8.4000000000000021</v>
      </c>
      <c r="G24" s="12">
        <f t="shared" si="10"/>
        <v>0.25000000000000006</v>
      </c>
      <c r="H24" s="10">
        <f t="shared" si="11"/>
        <v>25.2</v>
      </c>
      <c r="I24">
        <f t="shared" si="12"/>
        <v>33.6</v>
      </c>
      <c r="K24">
        <f t="shared" si="13"/>
        <v>0</v>
      </c>
      <c r="N24">
        <v>9</v>
      </c>
    </row>
    <row r="25" spans="1:16" x14ac:dyDescent="0.25">
      <c r="A25" s="19"/>
      <c r="B25" s="19"/>
      <c r="C25" s="19"/>
      <c r="D25" s="19"/>
      <c r="E25" s="20"/>
      <c r="F25" s="21"/>
      <c r="G25" s="12"/>
      <c r="H25" s="10"/>
    </row>
    <row r="26" spans="1:16" x14ac:dyDescent="0.25">
      <c r="A26" s="19"/>
      <c r="B26" s="19"/>
      <c r="C26" s="19"/>
      <c r="D26" s="19"/>
      <c r="E26" s="20"/>
      <c r="F26" s="21"/>
      <c r="G26" s="12"/>
      <c r="H26" s="10"/>
    </row>
    <row r="27" spans="1:16" x14ac:dyDescent="0.25">
      <c r="A27" s="19"/>
      <c r="B27" s="19"/>
      <c r="C27" s="19"/>
      <c r="D27" s="19"/>
      <c r="E27" s="20"/>
      <c r="F27" s="21"/>
      <c r="G27" s="12"/>
      <c r="H27" s="10"/>
    </row>
    <row r="28" spans="1:16" x14ac:dyDescent="0.25">
      <c r="A28" s="19"/>
      <c r="B28" s="19"/>
      <c r="C28" s="19"/>
      <c r="D28" s="19"/>
      <c r="E28" s="19"/>
      <c r="F28" s="19"/>
    </row>
    <row r="29" spans="1:16" x14ac:dyDescent="0.25">
      <c r="A29" s="19"/>
      <c r="B29" s="19"/>
      <c r="C29" s="19"/>
      <c r="D29" s="19"/>
      <c r="E29" s="19"/>
      <c r="F29" s="19"/>
    </row>
    <row r="30" spans="1:16" x14ac:dyDescent="0.25">
      <c r="A30" s="19"/>
      <c r="B30" s="19"/>
      <c r="C30" s="19"/>
      <c r="D30" s="19"/>
      <c r="E30" s="19"/>
      <c r="F30" s="19"/>
    </row>
    <row r="31" spans="1:16" x14ac:dyDescent="0.25">
      <c r="A31" s="19"/>
      <c r="B31" s="19"/>
      <c r="C31" s="19"/>
      <c r="D31" s="19"/>
      <c r="E31" s="19"/>
      <c r="F31" s="19"/>
    </row>
    <row r="32" spans="1:16" x14ac:dyDescent="0.25">
      <c r="A32" s="19"/>
      <c r="B32" s="19"/>
      <c r="C32" s="19"/>
      <c r="D32" s="19"/>
      <c r="E32" s="19"/>
      <c r="F32" s="19"/>
    </row>
    <row r="33" spans="1:6" x14ac:dyDescent="0.25">
      <c r="A33" s="19"/>
      <c r="B33" s="19"/>
      <c r="C33" s="19"/>
      <c r="D33" s="19"/>
      <c r="E33" s="19"/>
      <c r="F33" s="19"/>
    </row>
    <row r="34" spans="1:6" x14ac:dyDescent="0.25">
      <c r="A34" s="19"/>
      <c r="B34" s="19"/>
      <c r="C34" s="19"/>
      <c r="D34" s="19"/>
      <c r="E34" s="19"/>
      <c r="F34" s="19"/>
    </row>
    <row r="35" spans="1:6" x14ac:dyDescent="0.25">
      <c r="A35" s="19"/>
      <c r="B35" s="19"/>
      <c r="C35" s="19"/>
      <c r="D35" s="19"/>
      <c r="E35" s="19"/>
      <c r="F35" s="19"/>
    </row>
  </sheetData>
  <phoneticPr fontId="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9</vt:i4>
      </vt:variant>
    </vt:vector>
  </HeadingPairs>
  <TitlesOfParts>
    <vt:vector size="9" baseType="lpstr">
      <vt:lpstr>biotope</vt:lpstr>
      <vt:lpstr>infopanel</vt:lpstr>
      <vt:lpstr>water</vt:lpstr>
      <vt:lpstr>fish</vt:lpstr>
      <vt:lpstr>fish1</vt:lpstr>
      <vt:lpstr>map</vt:lpstr>
      <vt:lpstr>t</vt:lpstr>
      <vt:lpstr>pH</vt:lpstr>
      <vt:lpstr>dH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Бондик</dc:creator>
  <cp:lastModifiedBy>Sveet</cp:lastModifiedBy>
  <dcterms:created xsi:type="dcterms:W3CDTF">2015-06-05T18:17:20Z</dcterms:created>
  <dcterms:modified xsi:type="dcterms:W3CDTF">2020-11-21T14:07:45Z</dcterms:modified>
</cp:coreProperties>
</file>